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55" windowWidth="19095" windowHeight="8040" tabRatio="686" activeTab="2"/>
  </bookViews>
  <sheets>
    <sheet name="PROJETO" sheetId="9" r:id="rId1"/>
    <sheet name="CRONOGRAMA_MACRO" sheetId="1" r:id="rId2"/>
    <sheet name="RH" sheetId="2" r:id="rId3"/>
    <sheet name="EQUIPAMENTOS_SERVICOS" sheetId="3" r:id="rId4"/>
    <sheet name="CRONOGRAMA_FÍSICO_FINANCEIRO" sheetId="4" r:id="rId5"/>
    <sheet name="CRON_FÍSICO_FIN_IMPRESSAO " sheetId="5" r:id="rId6"/>
    <sheet name="Sheet2" sheetId="10" r:id="rId7"/>
  </sheets>
  <calcPr calcId="144525"/>
</workbook>
</file>

<file path=xl/calcChain.xml><?xml version="1.0" encoding="utf-8"?>
<calcChain xmlns="http://schemas.openxmlformats.org/spreadsheetml/2006/main">
  <c r="X26" i="2" l="1"/>
  <c r="X25" i="2"/>
  <c r="X24" i="2"/>
  <c r="X23" i="2"/>
  <c r="W26" i="2"/>
  <c r="V26" i="2"/>
  <c r="V23" i="2"/>
  <c r="V24" i="2"/>
  <c r="V25" i="2"/>
  <c r="U25" i="2"/>
  <c r="T25" i="2"/>
  <c r="S25" i="2"/>
  <c r="S24" i="2"/>
  <c r="S23" i="2"/>
  <c r="F80" i="3" l="1"/>
  <c r="K26" i="2"/>
  <c r="M26" i="2" s="1"/>
  <c r="O26" i="2" s="1"/>
  <c r="L26" i="2"/>
  <c r="N26" i="2"/>
  <c r="E49" i="4"/>
  <c r="F49" i="4"/>
  <c r="H49" i="4"/>
  <c r="I49" i="4"/>
  <c r="J49" i="4"/>
  <c r="K49" i="4"/>
  <c r="M49" i="4"/>
  <c r="N49" i="4"/>
  <c r="O49" i="4"/>
  <c r="P49" i="4"/>
  <c r="Q49" i="4"/>
  <c r="R49" i="4"/>
  <c r="S49" i="4"/>
  <c r="T49" i="4"/>
  <c r="O55" i="4"/>
  <c r="B55" i="4" s="1"/>
  <c r="A55" i="4"/>
  <c r="F31" i="3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D97" i="4"/>
  <c r="E97" i="4"/>
  <c r="F97" i="4"/>
  <c r="G97" i="4"/>
  <c r="I97" i="4"/>
  <c r="J97" i="4"/>
  <c r="K97" i="4"/>
  <c r="L97" i="4"/>
  <c r="M97" i="4"/>
  <c r="T97" i="4"/>
  <c r="C97" i="4"/>
  <c r="P54" i="4"/>
  <c r="L54" i="4"/>
  <c r="G54" i="4"/>
  <c r="C54" i="4"/>
  <c r="A54" i="4"/>
  <c r="F30" i="3"/>
  <c r="N100" i="4"/>
  <c r="P100" i="4"/>
  <c r="P97" i="4" s="1"/>
  <c r="Q100" i="4"/>
  <c r="Q97" i="4" s="1"/>
  <c r="R100" i="4"/>
  <c r="R97" i="4" s="1"/>
  <c r="S100" i="4"/>
  <c r="S97" i="4" s="1"/>
  <c r="O100" i="4"/>
  <c r="O97" i="4" s="1"/>
  <c r="A100" i="4"/>
  <c r="F62" i="3"/>
  <c r="C130" i="4"/>
  <c r="B130" i="4" s="1"/>
  <c r="C129" i="4"/>
  <c r="A129" i="4"/>
  <c r="A130" i="4"/>
  <c r="F82" i="3"/>
  <c r="F83" i="3"/>
  <c r="B54" i="4" l="1"/>
  <c r="B100" i="4"/>
  <c r="J14" i="2"/>
  <c r="J13" i="2"/>
  <c r="N14" i="2" l="1"/>
  <c r="K14" i="2"/>
  <c r="L14" i="2" s="1"/>
  <c r="N13" i="2"/>
  <c r="K13" i="2"/>
  <c r="M13" i="2" s="1"/>
  <c r="I82" i="4" l="1"/>
  <c r="M82" i="4"/>
  <c r="Q82" i="4"/>
  <c r="J82" i="4"/>
  <c r="N82" i="4"/>
  <c r="R82" i="4"/>
  <c r="K82" i="4"/>
  <c r="O82" i="4"/>
  <c r="H82" i="4"/>
  <c r="L82" i="4"/>
  <c r="P82" i="4"/>
  <c r="O13" i="2"/>
  <c r="M14" i="2"/>
  <c r="O14" i="2" s="1"/>
  <c r="L13" i="2"/>
  <c r="K81" i="4" l="1"/>
  <c r="O81" i="4"/>
  <c r="L81" i="4"/>
  <c r="P81" i="4"/>
  <c r="I81" i="4"/>
  <c r="M81" i="4"/>
  <c r="Q81" i="4"/>
  <c r="J81" i="4"/>
  <c r="N81" i="4"/>
  <c r="R81" i="4"/>
  <c r="H81" i="4"/>
  <c r="N25" i="2" l="1"/>
  <c r="K25" i="2"/>
  <c r="L25" i="2" s="1"/>
  <c r="N24" i="2"/>
  <c r="K24" i="2"/>
  <c r="L24" i="2" s="1"/>
  <c r="K3" i="2"/>
  <c r="M25" i="2" l="1"/>
  <c r="M24" i="2"/>
  <c r="O24" i="2" s="1"/>
  <c r="L53" i="9"/>
  <c r="H30" i="9"/>
  <c r="O25" i="2" l="1"/>
  <c r="L5" i="2"/>
  <c r="E28" i="3"/>
  <c r="D37" i="5" s="1"/>
  <c r="A38" i="5"/>
  <c r="A37" i="5"/>
  <c r="A52" i="4"/>
  <c r="A53" i="4"/>
  <c r="L52" i="4" l="1"/>
  <c r="L49" i="4" s="1"/>
  <c r="G52" i="4"/>
  <c r="G49" i="4" s="1"/>
  <c r="C52" i="4"/>
  <c r="H96" i="9"/>
  <c r="A76" i="5" l="1"/>
  <c r="A72" i="5"/>
  <c r="T70" i="5"/>
  <c r="T23" i="5" s="1"/>
  <c r="S70" i="5"/>
  <c r="S23" i="5" s="1"/>
  <c r="R70" i="5"/>
  <c r="R23" i="5" s="1"/>
  <c r="Q70" i="5"/>
  <c r="Q23" i="5" s="1"/>
  <c r="P70" i="5"/>
  <c r="P23" i="5" s="1"/>
  <c r="O70" i="5"/>
  <c r="O23" i="5" s="1"/>
  <c r="N70" i="5"/>
  <c r="N23" i="5" s="1"/>
  <c r="M70" i="5"/>
  <c r="M23" i="5" s="1"/>
  <c r="L70" i="5"/>
  <c r="L23" i="5" s="1"/>
  <c r="K70" i="5"/>
  <c r="K23" i="5" s="1"/>
  <c r="J70" i="5"/>
  <c r="J23" i="5" s="1"/>
  <c r="I70" i="5"/>
  <c r="I23" i="5" s="1"/>
  <c r="H70" i="5"/>
  <c r="H23" i="5" s="1"/>
  <c r="G70" i="5"/>
  <c r="G23" i="5" s="1"/>
  <c r="F70" i="5"/>
  <c r="F23" i="5" s="1"/>
  <c r="E70" i="5"/>
  <c r="E23" i="5" s="1"/>
  <c r="D70" i="5"/>
  <c r="D23" i="5" s="1"/>
  <c r="T66" i="5"/>
  <c r="T22" i="5" s="1"/>
  <c r="S66" i="5"/>
  <c r="S22" i="5" s="1"/>
  <c r="R66" i="5"/>
  <c r="R22" i="5" s="1"/>
  <c r="Q66" i="5"/>
  <c r="Q22" i="5" s="1"/>
  <c r="P66" i="5"/>
  <c r="P22" i="5" s="1"/>
  <c r="O66" i="5"/>
  <c r="O22" i="5" s="1"/>
  <c r="N66" i="5"/>
  <c r="N22" i="5" s="1"/>
  <c r="M66" i="5"/>
  <c r="M22" i="5" s="1"/>
  <c r="L66" i="5"/>
  <c r="L22" i="5" s="1"/>
  <c r="K66" i="5"/>
  <c r="K22" i="5" s="1"/>
  <c r="J66" i="5"/>
  <c r="J22" i="5" s="1"/>
  <c r="I66" i="5"/>
  <c r="I22" i="5" s="1"/>
  <c r="H66" i="5"/>
  <c r="H22" i="5" s="1"/>
  <c r="G66" i="5"/>
  <c r="G22" i="5" s="1"/>
  <c r="F66" i="5"/>
  <c r="F22" i="5" s="1"/>
  <c r="E66" i="5"/>
  <c r="E22" i="5" s="1"/>
  <c r="D66" i="5"/>
  <c r="D22" i="5" s="1"/>
  <c r="C66" i="5"/>
  <c r="C22" i="5" s="1"/>
  <c r="B64" i="5"/>
  <c r="T62" i="5"/>
  <c r="T21" i="5" s="1"/>
  <c r="S62" i="5"/>
  <c r="S21" i="5" s="1"/>
  <c r="R62" i="5"/>
  <c r="R21" i="5" s="1"/>
  <c r="Q62" i="5"/>
  <c r="Q21" i="5" s="1"/>
  <c r="P62" i="5"/>
  <c r="P21" i="5" s="1"/>
  <c r="O62" i="5"/>
  <c r="O21" i="5" s="1"/>
  <c r="N62" i="5"/>
  <c r="N21" i="5" s="1"/>
  <c r="M62" i="5"/>
  <c r="M21" i="5" s="1"/>
  <c r="L62" i="5"/>
  <c r="L21" i="5" s="1"/>
  <c r="K62" i="5"/>
  <c r="K21" i="5" s="1"/>
  <c r="J62" i="5"/>
  <c r="J21" i="5" s="1"/>
  <c r="I62" i="5"/>
  <c r="I21" i="5" s="1"/>
  <c r="H62" i="5"/>
  <c r="H21" i="5" s="1"/>
  <c r="G62" i="5"/>
  <c r="G21" i="5" s="1"/>
  <c r="F62" i="5"/>
  <c r="F21" i="5" s="1"/>
  <c r="E62" i="5"/>
  <c r="E21" i="5" s="1"/>
  <c r="D62" i="5"/>
  <c r="D21" i="5" s="1"/>
  <c r="C62" i="5"/>
  <c r="C21" i="5" s="1"/>
  <c r="N60" i="5"/>
  <c r="N58" i="5" s="1"/>
  <c r="N20" i="5" s="1"/>
  <c r="H60" i="5"/>
  <c r="H58" i="5" s="1"/>
  <c r="H20" i="5" s="1"/>
  <c r="A60" i="5"/>
  <c r="T58" i="5"/>
  <c r="T20" i="5" s="1"/>
  <c r="S58" i="5"/>
  <c r="S20" i="5" s="1"/>
  <c r="R58" i="5"/>
  <c r="R20" i="5" s="1"/>
  <c r="Q58" i="5"/>
  <c r="Q20" i="5" s="1"/>
  <c r="P58" i="5"/>
  <c r="P20" i="5" s="1"/>
  <c r="O58" i="5"/>
  <c r="O20" i="5" s="1"/>
  <c r="M58" i="5"/>
  <c r="M20" i="5" s="1"/>
  <c r="L58" i="5"/>
  <c r="L20" i="5" s="1"/>
  <c r="K58" i="5"/>
  <c r="K20" i="5" s="1"/>
  <c r="J58" i="5"/>
  <c r="J20" i="5" s="1"/>
  <c r="I58" i="5"/>
  <c r="I20" i="5" s="1"/>
  <c r="G58" i="5"/>
  <c r="G20" i="5" s="1"/>
  <c r="F58" i="5"/>
  <c r="F20" i="5" s="1"/>
  <c r="E58" i="5"/>
  <c r="E20" i="5" s="1"/>
  <c r="D58" i="5"/>
  <c r="D20" i="5" s="1"/>
  <c r="C58" i="5"/>
  <c r="C20" i="5" s="1"/>
  <c r="B56" i="5"/>
  <c r="T54" i="5"/>
  <c r="T19" i="5" s="1"/>
  <c r="S54" i="5"/>
  <c r="S19" i="5" s="1"/>
  <c r="R54" i="5"/>
  <c r="R19" i="5" s="1"/>
  <c r="Q54" i="5"/>
  <c r="Q19" i="5" s="1"/>
  <c r="P54" i="5"/>
  <c r="P19" i="5" s="1"/>
  <c r="O54" i="5"/>
  <c r="O19" i="5" s="1"/>
  <c r="N54" i="5"/>
  <c r="N19" i="5" s="1"/>
  <c r="M54" i="5"/>
  <c r="M19" i="5" s="1"/>
  <c r="L54" i="5"/>
  <c r="L19" i="5" s="1"/>
  <c r="K54" i="5"/>
  <c r="K19" i="5" s="1"/>
  <c r="J54" i="5"/>
  <c r="J19" i="5" s="1"/>
  <c r="I54" i="5"/>
  <c r="I19" i="5" s="1"/>
  <c r="H54" i="5"/>
  <c r="H19" i="5" s="1"/>
  <c r="G54" i="5"/>
  <c r="G19" i="5" s="1"/>
  <c r="F54" i="5"/>
  <c r="F19" i="5" s="1"/>
  <c r="E54" i="5"/>
  <c r="E19" i="5" s="1"/>
  <c r="D54" i="5"/>
  <c r="D19" i="5" s="1"/>
  <c r="A51" i="5"/>
  <c r="A50" i="5"/>
  <c r="A46" i="5"/>
  <c r="T44" i="5"/>
  <c r="T13" i="5" s="1"/>
  <c r="S44" i="5"/>
  <c r="S13" i="5" s="1"/>
  <c r="R44" i="5"/>
  <c r="R13" i="5" s="1"/>
  <c r="Q44" i="5"/>
  <c r="Q13" i="5" s="1"/>
  <c r="P44" i="5"/>
  <c r="P13" i="5" s="1"/>
  <c r="O44" i="5"/>
  <c r="O13" i="5" s="1"/>
  <c r="N44" i="5"/>
  <c r="N13" i="5" s="1"/>
  <c r="M44" i="5"/>
  <c r="M13" i="5" s="1"/>
  <c r="L44" i="5"/>
  <c r="L13" i="5" s="1"/>
  <c r="K44" i="5"/>
  <c r="K13" i="5" s="1"/>
  <c r="J44" i="5"/>
  <c r="J13" i="5" s="1"/>
  <c r="I44" i="5"/>
  <c r="I13" i="5" s="1"/>
  <c r="H44" i="5"/>
  <c r="H13" i="5" s="1"/>
  <c r="G44" i="5"/>
  <c r="G13" i="5" s="1"/>
  <c r="F44" i="5"/>
  <c r="F13" i="5" s="1"/>
  <c r="E44" i="5"/>
  <c r="E13" i="5" s="1"/>
  <c r="C44" i="5"/>
  <c r="C13" i="5" s="1"/>
  <c r="A42" i="5"/>
  <c r="T40" i="5"/>
  <c r="T12" i="5" s="1"/>
  <c r="S40" i="5"/>
  <c r="S12" i="5" s="1"/>
  <c r="R40" i="5"/>
  <c r="R12" i="5" s="1"/>
  <c r="Q40" i="5"/>
  <c r="Q12" i="5" s="1"/>
  <c r="P40" i="5"/>
  <c r="P12" i="5" s="1"/>
  <c r="O40" i="5"/>
  <c r="O12" i="5" s="1"/>
  <c r="N40" i="5"/>
  <c r="N12" i="5" s="1"/>
  <c r="M40" i="5"/>
  <c r="M12" i="5" s="1"/>
  <c r="L40" i="5"/>
  <c r="L12" i="5" s="1"/>
  <c r="K40" i="5"/>
  <c r="K12" i="5" s="1"/>
  <c r="J40" i="5"/>
  <c r="J12" i="5" s="1"/>
  <c r="I40" i="5"/>
  <c r="I12" i="5" s="1"/>
  <c r="H40" i="5"/>
  <c r="H12" i="5" s="1"/>
  <c r="G40" i="5"/>
  <c r="G12" i="5" s="1"/>
  <c r="F40" i="5"/>
  <c r="F12" i="5" s="1"/>
  <c r="E40" i="5"/>
  <c r="E12" i="5" s="1"/>
  <c r="C40" i="5"/>
  <c r="C12" i="5" s="1"/>
  <c r="T34" i="5"/>
  <c r="T11" i="5" s="1"/>
  <c r="E34" i="5"/>
  <c r="E11" i="5" s="1"/>
  <c r="A36" i="5"/>
  <c r="S34" i="5"/>
  <c r="S11" i="5" s="1"/>
  <c r="R34" i="5"/>
  <c r="R11" i="5" s="1"/>
  <c r="Q34" i="5"/>
  <c r="Q11" i="5" s="1"/>
  <c r="P34" i="5"/>
  <c r="P11" i="5" s="1"/>
  <c r="O34" i="5"/>
  <c r="O11" i="5" s="1"/>
  <c r="M34" i="5"/>
  <c r="M11" i="5" s="1"/>
  <c r="K34" i="5"/>
  <c r="K11" i="5" s="1"/>
  <c r="J34" i="5"/>
  <c r="J11" i="5" s="1"/>
  <c r="I34" i="5"/>
  <c r="I11" i="5" s="1"/>
  <c r="H34" i="5"/>
  <c r="H11" i="5" s="1"/>
  <c r="G34" i="5"/>
  <c r="G11" i="5" s="1"/>
  <c r="F34" i="5"/>
  <c r="F11" i="5" s="1"/>
  <c r="C34" i="5"/>
  <c r="C11" i="5" s="1"/>
  <c r="C32" i="5"/>
  <c r="B32" i="5" s="1"/>
  <c r="A32" i="5"/>
  <c r="T31" i="5"/>
  <c r="T29" i="5" s="1"/>
  <c r="T10" i="5" s="1"/>
  <c r="S31" i="5"/>
  <c r="S29" i="5" s="1"/>
  <c r="S10" i="5" s="1"/>
  <c r="R31" i="5"/>
  <c r="R29" i="5" s="1"/>
  <c r="R10" i="5" s="1"/>
  <c r="Q31" i="5"/>
  <c r="Q29" i="5" s="1"/>
  <c r="Q10" i="5" s="1"/>
  <c r="P31" i="5"/>
  <c r="P29" i="5" s="1"/>
  <c r="P10" i="5" s="1"/>
  <c r="O31" i="5"/>
  <c r="O29" i="5" s="1"/>
  <c r="O10" i="5" s="1"/>
  <c r="N31" i="5"/>
  <c r="N29" i="5" s="1"/>
  <c r="N10" i="5" s="1"/>
  <c r="M31" i="5"/>
  <c r="M29" i="5" s="1"/>
  <c r="M10" i="5" s="1"/>
  <c r="L31" i="5"/>
  <c r="L29" i="5" s="1"/>
  <c r="L10" i="5" s="1"/>
  <c r="K31" i="5"/>
  <c r="K29" i="5" s="1"/>
  <c r="K10" i="5" s="1"/>
  <c r="J31" i="5"/>
  <c r="J29" i="5" s="1"/>
  <c r="J10" i="5" s="1"/>
  <c r="I31" i="5"/>
  <c r="I29" i="5" s="1"/>
  <c r="I10" i="5" s="1"/>
  <c r="H31" i="5"/>
  <c r="H29" i="5" s="1"/>
  <c r="H10" i="5" s="1"/>
  <c r="G31" i="5"/>
  <c r="G29" i="5" s="1"/>
  <c r="G10" i="5" s="1"/>
  <c r="F31" i="5"/>
  <c r="F29" i="5" s="1"/>
  <c r="F10" i="5" s="1"/>
  <c r="E31" i="5"/>
  <c r="E29" i="5" s="1"/>
  <c r="E10" i="5" s="1"/>
  <c r="D31" i="5"/>
  <c r="D29" i="5" s="1"/>
  <c r="D10" i="5" s="1"/>
  <c r="C31" i="5"/>
  <c r="A31" i="5"/>
  <c r="C29" i="5" l="1"/>
  <c r="C10" i="5" s="1"/>
  <c r="B10" i="5" s="1"/>
  <c r="C54" i="5"/>
  <c r="C19" i="5" s="1"/>
  <c r="B21" i="5"/>
  <c r="N34" i="5"/>
  <c r="N11" i="5" s="1"/>
  <c r="B22" i="5"/>
  <c r="B20" i="5"/>
  <c r="B31" i="5"/>
  <c r="B37" i="5"/>
  <c r="B19" i="5"/>
  <c r="B60" i="5"/>
  <c r="L34" i="5"/>
  <c r="L11" i="5" s="1"/>
  <c r="B41" i="4" l="1"/>
  <c r="B40" i="4"/>
  <c r="B47" i="4"/>
  <c r="B46" i="4"/>
  <c r="B45" i="4"/>
  <c r="B61" i="4"/>
  <c r="B60" i="4"/>
  <c r="B59" i="4"/>
  <c r="B66" i="4"/>
  <c r="B71" i="4"/>
  <c r="B76" i="4"/>
  <c r="B77" i="4"/>
  <c r="N99" i="4" l="1"/>
  <c r="N97" i="4" s="1"/>
  <c r="H99" i="4"/>
  <c r="H97" i="4" s="1"/>
  <c r="A99" i="4"/>
  <c r="F61" i="3"/>
  <c r="F60" i="3" s="1"/>
  <c r="F39" i="3" l="1"/>
  <c r="B129" i="4" l="1"/>
  <c r="C134" i="4"/>
  <c r="A134" i="4"/>
  <c r="A87" i="4"/>
  <c r="N75" i="4"/>
  <c r="B75" i="4" s="1"/>
  <c r="A75" i="4"/>
  <c r="A82" i="4" l="1"/>
  <c r="A51" i="4"/>
  <c r="K19" i="2"/>
  <c r="L19" i="2" s="1"/>
  <c r="K18" i="2"/>
  <c r="M18" i="2" s="1"/>
  <c r="N23" i="2"/>
  <c r="K23" i="2"/>
  <c r="M23" i="2" s="1"/>
  <c r="N19" i="2"/>
  <c r="N18" i="2"/>
  <c r="N12" i="2"/>
  <c r="K12" i="2"/>
  <c r="M12" i="2" s="1"/>
  <c r="C39" i="4"/>
  <c r="B39" i="4" s="1"/>
  <c r="A128" i="4"/>
  <c r="A70" i="4"/>
  <c r="A65" i="4"/>
  <c r="F69" i="3"/>
  <c r="F73" i="3"/>
  <c r="F42" i="3"/>
  <c r="F38" i="3"/>
  <c r="E27" i="3" l="1"/>
  <c r="C51" i="4" s="1"/>
  <c r="C49" i="4" s="1"/>
  <c r="C12" i="4" s="1"/>
  <c r="D65" i="4"/>
  <c r="B65" i="4" s="1"/>
  <c r="D42" i="5"/>
  <c r="D70" i="4"/>
  <c r="B70" i="4" s="1"/>
  <c r="D46" i="5"/>
  <c r="L12" i="2"/>
  <c r="O23" i="2"/>
  <c r="O12" i="2"/>
  <c r="L23" i="2"/>
  <c r="M19" i="2"/>
  <c r="O18" i="2"/>
  <c r="L18" i="2"/>
  <c r="F18" i="3"/>
  <c r="T36" i="4"/>
  <c r="T10" i="4" s="1"/>
  <c r="S38" i="4"/>
  <c r="S36" i="4" s="1"/>
  <c r="S10" i="4" s="1"/>
  <c r="R38" i="4"/>
  <c r="R36" i="4" s="1"/>
  <c r="R10" i="4" s="1"/>
  <c r="Q38" i="4"/>
  <c r="Q36" i="4" s="1"/>
  <c r="Q10" i="4" s="1"/>
  <c r="P38" i="4"/>
  <c r="P36" i="4" s="1"/>
  <c r="P10" i="4" s="1"/>
  <c r="O38" i="4"/>
  <c r="O36" i="4" s="1"/>
  <c r="O10" i="4" s="1"/>
  <c r="N38" i="4"/>
  <c r="M38" i="4"/>
  <c r="M36" i="4" s="1"/>
  <c r="M10" i="4" s="1"/>
  <c r="L38" i="4"/>
  <c r="L36" i="4" s="1"/>
  <c r="L10" i="4" s="1"/>
  <c r="K38" i="4"/>
  <c r="K36" i="4" s="1"/>
  <c r="K10" i="4" s="1"/>
  <c r="J38" i="4"/>
  <c r="J36" i="4" s="1"/>
  <c r="J10" i="4" s="1"/>
  <c r="I38" i="4"/>
  <c r="I36" i="4" s="1"/>
  <c r="I10" i="4" s="1"/>
  <c r="H38" i="4"/>
  <c r="H36" i="4" s="1"/>
  <c r="H10" i="4" s="1"/>
  <c r="G38" i="4"/>
  <c r="G36" i="4" s="1"/>
  <c r="G10" i="4" s="1"/>
  <c r="F38" i="4"/>
  <c r="F36" i="4" s="1"/>
  <c r="F10" i="4" s="1"/>
  <c r="E38" i="4"/>
  <c r="E36" i="4" s="1"/>
  <c r="E10" i="4" s="1"/>
  <c r="D38" i="4"/>
  <c r="C38" i="4"/>
  <c r="C36" i="4" s="1"/>
  <c r="F12" i="4"/>
  <c r="T12" i="4"/>
  <c r="A81" i="4"/>
  <c r="N11" i="2"/>
  <c r="K11" i="2"/>
  <c r="M11" i="2" s="1"/>
  <c r="L3" i="2" s="1"/>
  <c r="A41" i="4"/>
  <c r="A40" i="4"/>
  <c r="S12" i="4"/>
  <c r="L12" i="4"/>
  <c r="K12" i="4"/>
  <c r="A39" i="4"/>
  <c r="A38" i="4"/>
  <c r="A140" i="4"/>
  <c r="B142" i="4"/>
  <c r="B141" i="4"/>
  <c r="B136" i="4"/>
  <c r="B135" i="4"/>
  <c r="B134" i="4"/>
  <c r="B124" i="4"/>
  <c r="B123" i="4"/>
  <c r="B122" i="4"/>
  <c r="B118" i="4"/>
  <c r="B117" i="4"/>
  <c r="B116" i="4"/>
  <c r="B112" i="4"/>
  <c r="B111" i="4"/>
  <c r="B110" i="4"/>
  <c r="B106" i="4"/>
  <c r="B105" i="4"/>
  <c r="B104" i="4"/>
  <c r="B99" i="4"/>
  <c r="B95" i="4"/>
  <c r="B94" i="4"/>
  <c r="B93" i="4"/>
  <c r="B89" i="4"/>
  <c r="B88" i="4"/>
  <c r="T132" i="4"/>
  <c r="T30" i="4" s="1"/>
  <c r="S132" i="4"/>
  <c r="S30" i="4" s="1"/>
  <c r="R132" i="4"/>
  <c r="R30" i="4" s="1"/>
  <c r="Q132" i="4"/>
  <c r="Q30" i="4" s="1"/>
  <c r="P132" i="4"/>
  <c r="P30" i="4" s="1"/>
  <c r="O132" i="4"/>
  <c r="O30" i="4" s="1"/>
  <c r="N132" i="4"/>
  <c r="N30" i="4" s="1"/>
  <c r="M132" i="4"/>
  <c r="M30" i="4" s="1"/>
  <c r="L132" i="4"/>
  <c r="L30" i="4" s="1"/>
  <c r="K132" i="4"/>
  <c r="K30" i="4" s="1"/>
  <c r="J132" i="4"/>
  <c r="J30" i="4" s="1"/>
  <c r="I132" i="4"/>
  <c r="I30" i="4" s="1"/>
  <c r="H132" i="4"/>
  <c r="H30" i="4" s="1"/>
  <c r="G132" i="4"/>
  <c r="G30" i="4" s="1"/>
  <c r="F132" i="4"/>
  <c r="F30" i="4" s="1"/>
  <c r="E132" i="4"/>
  <c r="E30" i="4" s="1"/>
  <c r="D132" i="4"/>
  <c r="D30" i="4" s="1"/>
  <c r="C132" i="4"/>
  <c r="C30" i="4" s="1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E29" i="4"/>
  <c r="D29" i="4"/>
  <c r="T120" i="4"/>
  <c r="T28" i="4" s="1"/>
  <c r="S120" i="4"/>
  <c r="S28" i="4" s="1"/>
  <c r="R120" i="4"/>
  <c r="R28" i="4" s="1"/>
  <c r="Q120" i="4"/>
  <c r="Q28" i="4" s="1"/>
  <c r="P120" i="4"/>
  <c r="P28" i="4" s="1"/>
  <c r="O120" i="4"/>
  <c r="O28" i="4" s="1"/>
  <c r="N120" i="4"/>
  <c r="N28" i="4" s="1"/>
  <c r="M120" i="4"/>
  <c r="M28" i="4" s="1"/>
  <c r="L120" i="4"/>
  <c r="L28" i="4" s="1"/>
  <c r="K120" i="4"/>
  <c r="K28" i="4" s="1"/>
  <c r="J120" i="4"/>
  <c r="J28" i="4" s="1"/>
  <c r="I120" i="4"/>
  <c r="I28" i="4" s="1"/>
  <c r="H120" i="4"/>
  <c r="H28" i="4" s="1"/>
  <c r="G120" i="4"/>
  <c r="G28" i="4" s="1"/>
  <c r="F120" i="4"/>
  <c r="F28" i="4" s="1"/>
  <c r="E120" i="4"/>
  <c r="E28" i="4" s="1"/>
  <c r="D120" i="4"/>
  <c r="D28" i="4" s="1"/>
  <c r="C120" i="4"/>
  <c r="C28" i="4" s="1"/>
  <c r="T114" i="4"/>
  <c r="T27" i="4" s="1"/>
  <c r="S114" i="4"/>
  <c r="S27" i="4" s="1"/>
  <c r="R114" i="4"/>
  <c r="R27" i="4" s="1"/>
  <c r="Q114" i="4"/>
  <c r="Q27" i="4" s="1"/>
  <c r="P114" i="4"/>
  <c r="P27" i="4" s="1"/>
  <c r="O114" i="4"/>
  <c r="O27" i="4" s="1"/>
  <c r="N114" i="4"/>
  <c r="N27" i="4" s="1"/>
  <c r="M114" i="4"/>
  <c r="M27" i="4" s="1"/>
  <c r="L114" i="4"/>
  <c r="L27" i="4" s="1"/>
  <c r="K114" i="4"/>
  <c r="K27" i="4" s="1"/>
  <c r="J114" i="4"/>
  <c r="J27" i="4" s="1"/>
  <c r="I114" i="4"/>
  <c r="I27" i="4" s="1"/>
  <c r="H114" i="4"/>
  <c r="H27" i="4" s="1"/>
  <c r="G114" i="4"/>
  <c r="G27" i="4" s="1"/>
  <c r="F114" i="4"/>
  <c r="F27" i="4" s="1"/>
  <c r="E114" i="4"/>
  <c r="E27" i="4" s="1"/>
  <c r="D114" i="4"/>
  <c r="D27" i="4" s="1"/>
  <c r="C114" i="4"/>
  <c r="C27" i="4" s="1"/>
  <c r="T108" i="4"/>
  <c r="T26" i="4" s="1"/>
  <c r="S108" i="4"/>
  <c r="S26" i="4" s="1"/>
  <c r="R108" i="4"/>
  <c r="R26" i="4" s="1"/>
  <c r="Q108" i="4"/>
  <c r="Q26" i="4" s="1"/>
  <c r="P108" i="4"/>
  <c r="P26" i="4" s="1"/>
  <c r="O108" i="4"/>
  <c r="O26" i="4" s="1"/>
  <c r="N108" i="4"/>
  <c r="N26" i="4" s="1"/>
  <c r="M108" i="4"/>
  <c r="M26" i="4" s="1"/>
  <c r="L108" i="4"/>
  <c r="L26" i="4" s="1"/>
  <c r="K108" i="4"/>
  <c r="K26" i="4" s="1"/>
  <c r="J108" i="4"/>
  <c r="J26" i="4" s="1"/>
  <c r="I108" i="4"/>
  <c r="I26" i="4" s="1"/>
  <c r="H108" i="4"/>
  <c r="H26" i="4" s="1"/>
  <c r="G108" i="4"/>
  <c r="G26" i="4" s="1"/>
  <c r="F108" i="4"/>
  <c r="F26" i="4" s="1"/>
  <c r="E108" i="4"/>
  <c r="E26" i="4" s="1"/>
  <c r="D108" i="4"/>
  <c r="D26" i="4" s="1"/>
  <c r="C108" i="4"/>
  <c r="C26" i="4" s="1"/>
  <c r="T102" i="4"/>
  <c r="T25" i="4" s="1"/>
  <c r="S102" i="4"/>
  <c r="S25" i="4" s="1"/>
  <c r="R102" i="4"/>
  <c r="R25" i="4" s="1"/>
  <c r="Q102" i="4"/>
  <c r="Q25" i="4" s="1"/>
  <c r="P102" i="4"/>
  <c r="P25" i="4" s="1"/>
  <c r="O102" i="4"/>
  <c r="O25" i="4" s="1"/>
  <c r="N102" i="4"/>
  <c r="N25" i="4" s="1"/>
  <c r="M102" i="4"/>
  <c r="M25" i="4" s="1"/>
  <c r="L102" i="4"/>
  <c r="L25" i="4" s="1"/>
  <c r="K102" i="4"/>
  <c r="K25" i="4" s="1"/>
  <c r="J102" i="4"/>
  <c r="J25" i="4" s="1"/>
  <c r="I102" i="4"/>
  <c r="I25" i="4" s="1"/>
  <c r="H102" i="4"/>
  <c r="H25" i="4" s="1"/>
  <c r="G102" i="4"/>
  <c r="G25" i="4" s="1"/>
  <c r="F102" i="4"/>
  <c r="F25" i="4" s="1"/>
  <c r="E102" i="4"/>
  <c r="E25" i="4" s="1"/>
  <c r="D102" i="4"/>
  <c r="D25" i="4" s="1"/>
  <c r="C102" i="4"/>
  <c r="C25" i="4" s="1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T91" i="4"/>
  <c r="T23" i="4" s="1"/>
  <c r="S91" i="4"/>
  <c r="S23" i="4" s="1"/>
  <c r="R91" i="4"/>
  <c r="R23" i="4" s="1"/>
  <c r="Q91" i="4"/>
  <c r="Q23" i="4" s="1"/>
  <c r="P91" i="4"/>
  <c r="P23" i="4" s="1"/>
  <c r="O91" i="4"/>
  <c r="O23" i="4" s="1"/>
  <c r="N91" i="4"/>
  <c r="N23" i="4" s="1"/>
  <c r="M91" i="4"/>
  <c r="M23" i="4" s="1"/>
  <c r="L91" i="4"/>
  <c r="L23" i="4" s="1"/>
  <c r="K91" i="4"/>
  <c r="K23" i="4" s="1"/>
  <c r="J91" i="4"/>
  <c r="J23" i="4" s="1"/>
  <c r="I91" i="4"/>
  <c r="I23" i="4" s="1"/>
  <c r="H91" i="4"/>
  <c r="H23" i="4" s="1"/>
  <c r="G91" i="4"/>
  <c r="G23" i="4" s="1"/>
  <c r="F91" i="4"/>
  <c r="F23" i="4" s="1"/>
  <c r="E91" i="4"/>
  <c r="E23" i="4" s="1"/>
  <c r="D91" i="4"/>
  <c r="D23" i="4" s="1"/>
  <c r="C91" i="4"/>
  <c r="C23" i="4" s="1"/>
  <c r="T85" i="4"/>
  <c r="T22" i="4" s="1"/>
  <c r="S85" i="4"/>
  <c r="S22" i="4" s="1"/>
  <c r="R85" i="4"/>
  <c r="R22" i="4" s="1"/>
  <c r="Q85" i="4"/>
  <c r="Q22" i="4" s="1"/>
  <c r="P85" i="4"/>
  <c r="P22" i="4" s="1"/>
  <c r="O85" i="4"/>
  <c r="O22" i="4" s="1"/>
  <c r="N85" i="4"/>
  <c r="N22" i="4" s="1"/>
  <c r="M85" i="4"/>
  <c r="M22" i="4" s="1"/>
  <c r="L85" i="4"/>
  <c r="L22" i="4" s="1"/>
  <c r="K85" i="4"/>
  <c r="K22" i="4" s="1"/>
  <c r="J85" i="4"/>
  <c r="J22" i="4" s="1"/>
  <c r="I85" i="4"/>
  <c r="I22" i="4" s="1"/>
  <c r="H85" i="4"/>
  <c r="H22" i="4" s="1"/>
  <c r="G85" i="4"/>
  <c r="G22" i="4" s="1"/>
  <c r="F85" i="4"/>
  <c r="F22" i="4" s="1"/>
  <c r="E85" i="4"/>
  <c r="E22" i="4" s="1"/>
  <c r="D85" i="4"/>
  <c r="D22" i="4" s="1"/>
  <c r="T73" i="4"/>
  <c r="T16" i="4" s="1"/>
  <c r="S73" i="4"/>
  <c r="S16" i="4" s="1"/>
  <c r="R73" i="4"/>
  <c r="R16" i="4" s="1"/>
  <c r="Q73" i="4"/>
  <c r="Q16" i="4" s="1"/>
  <c r="P73" i="4"/>
  <c r="P16" i="4" s="1"/>
  <c r="O73" i="4"/>
  <c r="O16" i="4" s="1"/>
  <c r="N73" i="4"/>
  <c r="N16" i="4" s="1"/>
  <c r="M73" i="4"/>
  <c r="M16" i="4" s="1"/>
  <c r="L73" i="4"/>
  <c r="L16" i="4" s="1"/>
  <c r="K73" i="4"/>
  <c r="K16" i="4" s="1"/>
  <c r="J73" i="4"/>
  <c r="J16" i="4" s="1"/>
  <c r="I73" i="4"/>
  <c r="I16" i="4" s="1"/>
  <c r="H73" i="4"/>
  <c r="H16" i="4" s="1"/>
  <c r="G73" i="4"/>
  <c r="G16" i="4" s="1"/>
  <c r="F73" i="4"/>
  <c r="F16" i="4" s="1"/>
  <c r="E73" i="4"/>
  <c r="E16" i="4" s="1"/>
  <c r="D73" i="4"/>
  <c r="D16" i="4" s="1"/>
  <c r="C73" i="4"/>
  <c r="C16" i="4" s="1"/>
  <c r="T68" i="4"/>
  <c r="T15" i="4" s="1"/>
  <c r="S68" i="4"/>
  <c r="S15" i="4" s="1"/>
  <c r="R68" i="4"/>
  <c r="R15" i="4" s="1"/>
  <c r="Q68" i="4"/>
  <c r="Q15" i="4" s="1"/>
  <c r="P68" i="4"/>
  <c r="P15" i="4" s="1"/>
  <c r="O68" i="4"/>
  <c r="O15" i="4" s="1"/>
  <c r="N68" i="4"/>
  <c r="N15" i="4" s="1"/>
  <c r="M68" i="4"/>
  <c r="M15" i="4" s="1"/>
  <c r="L68" i="4"/>
  <c r="L15" i="4" s="1"/>
  <c r="K68" i="4"/>
  <c r="K15" i="4" s="1"/>
  <c r="J68" i="4"/>
  <c r="J15" i="4" s="1"/>
  <c r="I68" i="4"/>
  <c r="I15" i="4" s="1"/>
  <c r="H68" i="4"/>
  <c r="H15" i="4" s="1"/>
  <c r="G68" i="4"/>
  <c r="G15" i="4" s="1"/>
  <c r="F68" i="4"/>
  <c r="F15" i="4" s="1"/>
  <c r="E68" i="4"/>
  <c r="E15" i="4" s="1"/>
  <c r="C68" i="4"/>
  <c r="C15" i="4" s="1"/>
  <c r="T63" i="4"/>
  <c r="T14" i="4" s="1"/>
  <c r="S63" i="4"/>
  <c r="S14" i="4" s="1"/>
  <c r="R63" i="4"/>
  <c r="R14" i="4" s="1"/>
  <c r="Q63" i="4"/>
  <c r="Q14" i="4" s="1"/>
  <c r="P63" i="4"/>
  <c r="P14" i="4" s="1"/>
  <c r="O63" i="4"/>
  <c r="O14" i="4" s="1"/>
  <c r="N63" i="4"/>
  <c r="N14" i="4" s="1"/>
  <c r="M63" i="4"/>
  <c r="M14" i="4" s="1"/>
  <c r="L63" i="4"/>
  <c r="L14" i="4" s="1"/>
  <c r="K63" i="4"/>
  <c r="K14" i="4" s="1"/>
  <c r="J63" i="4"/>
  <c r="J14" i="4" s="1"/>
  <c r="I63" i="4"/>
  <c r="I14" i="4" s="1"/>
  <c r="H63" i="4"/>
  <c r="H14" i="4" s="1"/>
  <c r="G63" i="4"/>
  <c r="G14" i="4" s="1"/>
  <c r="F63" i="4"/>
  <c r="F14" i="4" s="1"/>
  <c r="E63" i="4"/>
  <c r="E14" i="4" s="1"/>
  <c r="C63" i="4"/>
  <c r="C14" i="4" s="1"/>
  <c r="T57" i="4"/>
  <c r="T13" i="4" s="1"/>
  <c r="S57" i="4"/>
  <c r="S13" i="4" s="1"/>
  <c r="R57" i="4"/>
  <c r="R13" i="4" s="1"/>
  <c r="Q57" i="4"/>
  <c r="Q13" i="4" s="1"/>
  <c r="P57" i="4"/>
  <c r="P13" i="4" s="1"/>
  <c r="O57" i="4"/>
  <c r="O13" i="4" s="1"/>
  <c r="N57" i="4"/>
  <c r="N13" i="4" s="1"/>
  <c r="M57" i="4"/>
  <c r="M13" i="4" s="1"/>
  <c r="L57" i="4"/>
  <c r="L13" i="4" s="1"/>
  <c r="K57" i="4"/>
  <c r="K13" i="4" s="1"/>
  <c r="J57" i="4"/>
  <c r="J13" i="4" s="1"/>
  <c r="I57" i="4"/>
  <c r="I13" i="4" s="1"/>
  <c r="H57" i="4"/>
  <c r="H13" i="4" s="1"/>
  <c r="G57" i="4"/>
  <c r="G13" i="4" s="1"/>
  <c r="F57" i="4"/>
  <c r="F13" i="4" s="1"/>
  <c r="E57" i="4"/>
  <c r="E13" i="4" s="1"/>
  <c r="D57" i="4"/>
  <c r="D13" i="4" s="1"/>
  <c r="C57" i="4"/>
  <c r="C13" i="4" s="1"/>
  <c r="T43" i="4"/>
  <c r="T11" i="4" s="1"/>
  <c r="S43" i="4"/>
  <c r="S11" i="4" s="1"/>
  <c r="R43" i="4"/>
  <c r="R11" i="4" s="1"/>
  <c r="Q43" i="4"/>
  <c r="Q11" i="4" s="1"/>
  <c r="P43" i="4"/>
  <c r="P11" i="4" s="1"/>
  <c r="O43" i="4"/>
  <c r="O11" i="4" s="1"/>
  <c r="N43" i="4"/>
  <c r="N11" i="4" s="1"/>
  <c r="M43" i="4"/>
  <c r="M11" i="4" s="1"/>
  <c r="L43" i="4"/>
  <c r="L11" i="4" s="1"/>
  <c r="K43" i="4"/>
  <c r="K11" i="4" s="1"/>
  <c r="J43" i="4"/>
  <c r="J11" i="4" s="1"/>
  <c r="I43" i="4"/>
  <c r="I11" i="4" s="1"/>
  <c r="H43" i="4"/>
  <c r="H11" i="4" s="1"/>
  <c r="G43" i="4"/>
  <c r="G11" i="4" s="1"/>
  <c r="F43" i="4"/>
  <c r="F11" i="4" s="1"/>
  <c r="E43" i="4"/>
  <c r="E11" i="4" s="1"/>
  <c r="D43" i="4"/>
  <c r="D11" i="4" s="1"/>
  <c r="C43" i="4"/>
  <c r="C11" i="4" s="1"/>
  <c r="F35" i="3"/>
  <c r="F34" i="3"/>
  <c r="F47" i="3"/>
  <c r="F87" i="3"/>
  <c r="F86" i="3"/>
  <c r="F81" i="3"/>
  <c r="F78" i="3"/>
  <c r="F77" i="3"/>
  <c r="F74" i="3"/>
  <c r="F70" i="3"/>
  <c r="F66" i="3"/>
  <c r="F65" i="3"/>
  <c r="F58" i="3"/>
  <c r="F57" i="3"/>
  <c r="F54" i="3"/>
  <c r="F53" i="3"/>
  <c r="C87" i="4" s="1"/>
  <c r="B87" i="4" s="1"/>
  <c r="F24" i="3"/>
  <c r="F23" i="3"/>
  <c r="F17" i="3"/>
  <c r="N30" i="2"/>
  <c r="M30" i="2"/>
  <c r="L6" i="2" s="1"/>
  <c r="D63" i="4" l="1"/>
  <c r="D14" i="4" s="1"/>
  <c r="D68" i="4"/>
  <c r="D15" i="4" s="1"/>
  <c r="B15" i="4" s="1"/>
  <c r="B46" i="5"/>
  <c r="D44" i="5"/>
  <c r="D13" i="5" s="1"/>
  <c r="B13" i="5" s="1"/>
  <c r="C128" i="4"/>
  <c r="C72" i="5"/>
  <c r="D40" i="5"/>
  <c r="D12" i="5" s="1"/>
  <c r="B12" i="5" s="1"/>
  <c r="B42" i="5"/>
  <c r="R51" i="5"/>
  <c r="N51" i="5"/>
  <c r="J51" i="5"/>
  <c r="F51" i="5"/>
  <c r="Q51" i="5"/>
  <c r="M51" i="5"/>
  <c r="I51" i="5"/>
  <c r="E51" i="5"/>
  <c r="T51" i="5"/>
  <c r="P51" i="5"/>
  <c r="L51" i="5"/>
  <c r="H51" i="5"/>
  <c r="D51" i="5"/>
  <c r="S51" i="5"/>
  <c r="O51" i="5"/>
  <c r="K51" i="5"/>
  <c r="G51" i="5"/>
  <c r="C51" i="5"/>
  <c r="B16" i="4"/>
  <c r="B13" i="4"/>
  <c r="B11" i="4"/>
  <c r="B23" i="4"/>
  <c r="B25" i="4"/>
  <c r="B27" i="4"/>
  <c r="B30" i="4"/>
  <c r="E12" i="4"/>
  <c r="B52" i="4"/>
  <c r="C10" i="4"/>
  <c r="B38" i="4"/>
  <c r="B24" i="4"/>
  <c r="B26" i="4"/>
  <c r="B28" i="4"/>
  <c r="B14" i="4"/>
  <c r="F27" i="3"/>
  <c r="C85" i="4"/>
  <c r="C22" i="4" s="1"/>
  <c r="B22" i="4" s="1"/>
  <c r="M12" i="4"/>
  <c r="Q12" i="4"/>
  <c r="N12" i="4"/>
  <c r="G82" i="4"/>
  <c r="F82" i="4"/>
  <c r="E82" i="4"/>
  <c r="O19" i="2"/>
  <c r="L4" i="2"/>
  <c r="O11" i="2"/>
  <c r="H12" i="4"/>
  <c r="F85" i="3"/>
  <c r="E11" i="3" s="1"/>
  <c r="F11" i="3" s="1"/>
  <c r="O12" i="4"/>
  <c r="B128" i="4"/>
  <c r="F29" i="4"/>
  <c r="P12" i="4"/>
  <c r="R12" i="4"/>
  <c r="G12" i="4"/>
  <c r="I12" i="4"/>
  <c r="L11" i="2"/>
  <c r="J12" i="4"/>
  <c r="L30" i="2"/>
  <c r="N36" i="4"/>
  <c r="N10" i="4" s="1"/>
  <c r="D36" i="4"/>
  <c r="D10" i="4" s="1"/>
  <c r="F52" i="3"/>
  <c r="E3" i="3" s="1"/>
  <c r="F16" i="3"/>
  <c r="D3" i="3" s="1"/>
  <c r="F64" i="3"/>
  <c r="E6" i="3" s="1"/>
  <c r="F68" i="3"/>
  <c r="E7" i="3" s="1"/>
  <c r="F72" i="3"/>
  <c r="E8" i="3" s="1"/>
  <c r="F76" i="3"/>
  <c r="E9" i="3" s="1"/>
  <c r="E10" i="3"/>
  <c r="F10" i="3" s="1"/>
  <c r="F45" i="3"/>
  <c r="D9" i="3" s="1"/>
  <c r="F41" i="3"/>
  <c r="D8" i="3" s="1"/>
  <c r="F37" i="3"/>
  <c r="D7" i="3" s="1"/>
  <c r="F33" i="3"/>
  <c r="D6" i="3" s="1"/>
  <c r="F6" i="3" s="1"/>
  <c r="F22" i="3"/>
  <c r="D4" i="3" s="1"/>
  <c r="F56" i="3"/>
  <c r="E4" i="3" s="1"/>
  <c r="E5" i="3"/>
  <c r="O30" i="2"/>
  <c r="C126" i="4" l="1"/>
  <c r="C29" i="4" s="1"/>
  <c r="B29" i="4" s="1"/>
  <c r="D36" i="5"/>
  <c r="B36" i="5" s="1"/>
  <c r="E29" i="3"/>
  <c r="L7" i="2"/>
  <c r="B72" i="5"/>
  <c r="C70" i="5"/>
  <c r="C23" i="5" s="1"/>
  <c r="B23" i="5" s="1"/>
  <c r="T76" i="5"/>
  <c r="T74" i="5" s="1"/>
  <c r="T24" i="5" s="1"/>
  <c r="T25" i="5" s="1"/>
  <c r="P76" i="5"/>
  <c r="P74" i="5" s="1"/>
  <c r="P24" i="5" s="1"/>
  <c r="P25" i="5" s="1"/>
  <c r="L76" i="5"/>
  <c r="L74" i="5" s="1"/>
  <c r="L24" i="5" s="1"/>
  <c r="L25" i="5" s="1"/>
  <c r="H76" i="5"/>
  <c r="H74" i="5" s="1"/>
  <c r="H24" i="5" s="1"/>
  <c r="H25" i="5" s="1"/>
  <c r="D76" i="5"/>
  <c r="D74" i="5" s="1"/>
  <c r="D24" i="5" s="1"/>
  <c r="D25" i="5" s="1"/>
  <c r="S76" i="5"/>
  <c r="S74" i="5" s="1"/>
  <c r="S24" i="5" s="1"/>
  <c r="S25" i="5" s="1"/>
  <c r="O76" i="5"/>
  <c r="O74" i="5" s="1"/>
  <c r="O24" i="5" s="1"/>
  <c r="O25" i="5" s="1"/>
  <c r="K76" i="5"/>
  <c r="K74" i="5" s="1"/>
  <c r="K24" i="5" s="1"/>
  <c r="K25" i="5" s="1"/>
  <c r="G76" i="5"/>
  <c r="G74" i="5" s="1"/>
  <c r="G24" i="5" s="1"/>
  <c r="G25" i="5" s="1"/>
  <c r="C76" i="5"/>
  <c r="R76" i="5"/>
  <c r="R74" i="5" s="1"/>
  <c r="R24" i="5" s="1"/>
  <c r="N76" i="5"/>
  <c r="N74" i="5" s="1"/>
  <c r="N24" i="5" s="1"/>
  <c r="N25" i="5" s="1"/>
  <c r="J76" i="5"/>
  <c r="J74" i="5" s="1"/>
  <c r="J24" i="5" s="1"/>
  <c r="J25" i="5" s="1"/>
  <c r="F76" i="5"/>
  <c r="F74" i="5" s="1"/>
  <c r="F24" i="5" s="1"/>
  <c r="F25" i="5" s="1"/>
  <c r="Q76" i="5"/>
  <c r="Q74" i="5" s="1"/>
  <c r="Q24" i="5" s="1"/>
  <c r="Q25" i="5" s="1"/>
  <c r="M76" i="5"/>
  <c r="M74" i="5" s="1"/>
  <c r="M24" i="5" s="1"/>
  <c r="M25" i="5" s="1"/>
  <c r="I76" i="5"/>
  <c r="I74" i="5" s="1"/>
  <c r="I24" i="5" s="1"/>
  <c r="I25" i="5" s="1"/>
  <c r="E76" i="5"/>
  <c r="E74" i="5" s="1"/>
  <c r="E24" i="5" s="1"/>
  <c r="E25" i="5" s="1"/>
  <c r="B51" i="5"/>
  <c r="C48" i="5"/>
  <c r="C14" i="5" s="1"/>
  <c r="C15" i="5" s="1"/>
  <c r="S50" i="5"/>
  <c r="S48" i="5" s="1"/>
  <c r="S14" i="5" s="1"/>
  <c r="S15" i="5" s="1"/>
  <c r="O50" i="5"/>
  <c r="O48" i="5" s="1"/>
  <c r="O14" i="5" s="1"/>
  <c r="O15" i="5" s="1"/>
  <c r="K50" i="5"/>
  <c r="K48" i="5" s="1"/>
  <c r="K14" i="5" s="1"/>
  <c r="K15" i="5" s="1"/>
  <c r="G50" i="5"/>
  <c r="G48" i="5" s="1"/>
  <c r="G14" i="5" s="1"/>
  <c r="G15" i="5" s="1"/>
  <c r="R50" i="5"/>
  <c r="R48" i="5" s="1"/>
  <c r="R14" i="5" s="1"/>
  <c r="R15" i="5" s="1"/>
  <c r="N50" i="5"/>
  <c r="N48" i="5" s="1"/>
  <c r="N14" i="5" s="1"/>
  <c r="N15" i="5" s="1"/>
  <c r="J50" i="5"/>
  <c r="J48" i="5" s="1"/>
  <c r="J14" i="5" s="1"/>
  <c r="J15" i="5" s="1"/>
  <c r="F50" i="5"/>
  <c r="F48" i="5" s="1"/>
  <c r="F14" i="5" s="1"/>
  <c r="F15" i="5" s="1"/>
  <c r="Q50" i="5"/>
  <c r="Q48" i="5" s="1"/>
  <c r="Q14" i="5" s="1"/>
  <c r="Q15" i="5" s="1"/>
  <c r="M50" i="5"/>
  <c r="M48" i="5" s="1"/>
  <c r="M14" i="5" s="1"/>
  <c r="M15" i="5" s="1"/>
  <c r="I50" i="5"/>
  <c r="I48" i="5" s="1"/>
  <c r="I14" i="5" s="1"/>
  <c r="I15" i="5" s="1"/>
  <c r="E50" i="5"/>
  <c r="E48" i="5" s="1"/>
  <c r="E14" i="5" s="1"/>
  <c r="E15" i="5" s="1"/>
  <c r="T50" i="5"/>
  <c r="T48" i="5" s="1"/>
  <c r="T14" i="5" s="1"/>
  <c r="T15" i="5" s="1"/>
  <c r="P50" i="5"/>
  <c r="P48" i="5" s="1"/>
  <c r="P14" i="5" s="1"/>
  <c r="P15" i="5" s="1"/>
  <c r="L50" i="5"/>
  <c r="L48" i="5" s="1"/>
  <c r="L14" i="5" s="1"/>
  <c r="L15" i="5" s="1"/>
  <c r="H50" i="5"/>
  <c r="H48" i="5" s="1"/>
  <c r="H14" i="5" s="1"/>
  <c r="H15" i="5" s="1"/>
  <c r="D50" i="5"/>
  <c r="F9" i="3"/>
  <c r="C79" i="4"/>
  <c r="B82" i="4"/>
  <c r="B10" i="4"/>
  <c r="F28" i="3"/>
  <c r="F8" i="3"/>
  <c r="F7" i="3"/>
  <c r="G81" i="4"/>
  <c r="E81" i="4"/>
  <c r="F81" i="4"/>
  <c r="T138" i="4"/>
  <c r="T31" i="4" s="1"/>
  <c r="T32" i="4" s="1"/>
  <c r="R140" i="4"/>
  <c r="R138" i="4" s="1"/>
  <c r="R31" i="4" s="1"/>
  <c r="R32" i="4" s="1"/>
  <c r="P140" i="4"/>
  <c r="P138" i="4" s="1"/>
  <c r="P31" i="4" s="1"/>
  <c r="P32" i="4" s="1"/>
  <c r="N140" i="4"/>
  <c r="N138" i="4" s="1"/>
  <c r="N31" i="4" s="1"/>
  <c r="N32" i="4" s="1"/>
  <c r="L140" i="4"/>
  <c r="L138" i="4" s="1"/>
  <c r="L31" i="4" s="1"/>
  <c r="L32" i="4" s="1"/>
  <c r="J140" i="4"/>
  <c r="J138" i="4" s="1"/>
  <c r="J31" i="4" s="1"/>
  <c r="J32" i="4" s="1"/>
  <c r="H140" i="4"/>
  <c r="H138" i="4" s="1"/>
  <c r="H31" i="4" s="1"/>
  <c r="H32" i="4" s="1"/>
  <c r="F140" i="4"/>
  <c r="F138" i="4" s="1"/>
  <c r="F31" i="4" s="1"/>
  <c r="F32" i="4" s="1"/>
  <c r="D140" i="4"/>
  <c r="D138" i="4" s="1"/>
  <c r="D31" i="4" s="1"/>
  <c r="D32" i="4" s="1"/>
  <c r="S140" i="4"/>
  <c r="S138" i="4" s="1"/>
  <c r="S31" i="4" s="1"/>
  <c r="S32" i="4" s="1"/>
  <c r="Q140" i="4"/>
  <c r="Q138" i="4" s="1"/>
  <c r="Q31" i="4" s="1"/>
  <c r="Q32" i="4" s="1"/>
  <c r="O140" i="4"/>
  <c r="O138" i="4" s="1"/>
  <c r="O31" i="4" s="1"/>
  <c r="O32" i="4" s="1"/>
  <c r="M140" i="4"/>
  <c r="M138" i="4" s="1"/>
  <c r="M31" i="4" s="1"/>
  <c r="M32" i="4" s="1"/>
  <c r="K140" i="4"/>
  <c r="K138" i="4" s="1"/>
  <c r="K31" i="4" s="1"/>
  <c r="K32" i="4" s="1"/>
  <c r="I140" i="4"/>
  <c r="I138" i="4" s="1"/>
  <c r="I31" i="4" s="1"/>
  <c r="I32" i="4" s="1"/>
  <c r="G140" i="4"/>
  <c r="G138" i="4" s="1"/>
  <c r="G31" i="4" s="1"/>
  <c r="G32" i="4" s="1"/>
  <c r="E140" i="4"/>
  <c r="E138" i="4" s="1"/>
  <c r="E31" i="4" s="1"/>
  <c r="E32" i="4" s="1"/>
  <c r="C140" i="4"/>
  <c r="C138" i="4" s="1"/>
  <c r="F3" i="3"/>
  <c r="E12" i="3"/>
  <c r="F4" i="3"/>
  <c r="D38" i="5" l="1"/>
  <c r="D53" i="4"/>
  <c r="D49" i="4" s="1"/>
  <c r="F29" i="3"/>
  <c r="R25" i="5"/>
  <c r="C74" i="5"/>
  <c r="C24" i="5" s="1"/>
  <c r="C25" i="5" s="1"/>
  <c r="B76" i="5"/>
  <c r="D48" i="5"/>
  <c r="D14" i="5" s="1"/>
  <c r="B50" i="5"/>
  <c r="B81" i="4"/>
  <c r="B51" i="4"/>
  <c r="J79" i="4"/>
  <c r="J17" i="4" s="1"/>
  <c r="J18" i="4" s="1"/>
  <c r="R79" i="4"/>
  <c r="R17" i="4" s="1"/>
  <c r="R18" i="4" s="1"/>
  <c r="M79" i="4"/>
  <c r="M17" i="4" s="1"/>
  <c r="M18" i="4" s="1"/>
  <c r="N79" i="4"/>
  <c r="N17" i="4" s="1"/>
  <c r="N18" i="4" s="1"/>
  <c r="E79" i="4"/>
  <c r="E17" i="4" s="1"/>
  <c r="E18" i="4" s="1"/>
  <c r="I79" i="4"/>
  <c r="I17" i="4" s="1"/>
  <c r="I18" i="4" s="1"/>
  <c r="Q79" i="4"/>
  <c r="Q17" i="4" s="1"/>
  <c r="Q18" i="4" s="1"/>
  <c r="H79" i="4"/>
  <c r="H17" i="4" s="1"/>
  <c r="H18" i="4" s="1"/>
  <c r="P79" i="4"/>
  <c r="P17" i="4" s="1"/>
  <c r="P18" i="4" s="1"/>
  <c r="O79" i="4"/>
  <c r="O17" i="4" s="1"/>
  <c r="O18" i="4" s="1"/>
  <c r="F79" i="4"/>
  <c r="F17" i="4" s="1"/>
  <c r="F18" i="4" s="1"/>
  <c r="K79" i="4"/>
  <c r="K17" i="4" s="1"/>
  <c r="K18" i="4" s="1"/>
  <c r="S79" i="4"/>
  <c r="S17" i="4" s="1"/>
  <c r="S18" i="4" s="1"/>
  <c r="D79" i="4"/>
  <c r="D17" i="4" s="1"/>
  <c r="L79" i="4"/>
  <c r="L17" i="4" s="1"/>
  <c r="L18" i="4" s="1"/>
  <c r="T79" i="4"/>
  <c r="T17" i="4" s="1"/>
  <c r="T18" i="4" s="1"/>
  <c r="G79" i="4"/>
  <c r="G17" i="4" s="1"/>
  <c r="G18" i="4" s="1"/>
  <c r="C31" i="4"/>
  <c r="B31" i="4" s="1"/>
  <c r="B140" i="4"/>
  <c r="C17" i="4"/>
  <c r="F26" i="3" l="1"/>
  <c r="D5" i="3" s="1"/>
  <c r="B53" i="4"/>
  <c r="D12" i="4"/>
  <c r="B12" i="4" s="1"/>
  <c r="B38" i="5"/>
  <c r="D34" i="5"/>
  <c r="D11" i="5" s="1"/>
  <c r="B11" i="5" s="1"/>
  <c r="B24" i="5"/>
  <c r="B25" i="5" s="1"/>
  <c r="B5" i="5" s="1"/>
  <c r="B14" i="5"/>
  <c r="B17" i="4"/>
  <c r="D18" i="4"/>
  <c r="C32" i="4"/>
  <c r="B32" i="4"/>
  <c r="B5" i="4" s="1"/>
  <c r="C18" i="4"/>
  <c r="F5" i="3" l="1"/>
  <c r="D12" i="3"/>
  <c r="F12" i="3" s="1"/>
  <c r="B18" i="4"/>
  <c r="B4" i="4" s="1"/>
  <c r="E4" i="4" s="1"/>
  <c r="B15" i="5"/>
  <c r="B4" i="5" s="1"/>
  <c r="E4" i="5" s="1"/>
  <c r="D15" i="5"/>
  <c r="C5" i="4" l="1"/>
  <c r="C4" i="4"/>
  <c r="B6" i="4"/>
  <c r="D5" i="4"/>
  <c r="D5" i="5"/>
  <c r="C4" i="5"/>
  <c r="C5" i="5"/>
  <c r="B6" i="5"/>
</calcChain>
</file>

<file path=xl/sharedStrings.xml><?xml version="1.0" encoding="utf-8"?>
<sst xmlns="http://schemas.openxmlformats.org/spreadsheetml/2006/main" count="1121" uniqueCount="284">
  <si>
    <t>CRONOGRAMA MACRO DE DESENVOLVIMENTO</t>
  </si>
  <si>
    <t>ATIVIDADES</t>
  </si>
  <si>
    <t>DURAÇÃO (meses)</t>
  </si>
  <si>
    <t>ITEM</t>
  </si>
  <si>
    <t>META</t>
  </si>
  <si>
    <t>DESCRIÇÃO</t>
  </si>
  <si>
    <t>Gestão do Projeto</t>
  </si>
  <si>
    <t>1.1</t>
  </si>
  <si>
    <t>Gerenciar o planejamento, controle e execução das atividades do projeto</t>
  </si>
  <si>
    <t>2.1</t>
  </si>
  <si>
    <t xml:space="preserve">Montagem da infraestrutura, recrutamento, seleção e contratação de pessoal </t>
  </si>
  <si>
    <t>3.1</t>
  </si>
  <si>
    <t>3.2</t>
  </si>
  <si>
    <t>4.1</t>
  </si>
  <si>
    <t>5.1</t>
  </si>
  <si>
    <t>RECURSOS HUMANOS</t>
  </si>
  <si>
    <t>RESUMO RH</t>
  </si>
  <si>
    <t>Encargos:</t>
  </si>
  <si>
    <t>TOTAL</t>
  </si>
  <si>
    <t>Item</t>
  </si>
  <si>
    <t>Etapas</t>
  </si>
  <si>
    <t>Atividades</t>
  </si>
  <si>
    <t>Fonte Recurso</t>
  </si>
  <si>
    <t>Profissional</t>
  </si>
  <si>
    <t>Formação Acadêmica</t>
  </si>
  <si>
    <t>Vínculo Profissional</t>
  </si>
  <si>
    <t>Meses</t>
  </si>
  <si>
    <t>Carga Horária Semanal</t>
  </si>
  <si>
    <t>Salário Bruto</t>
  </si>
  <si>
    <t>Encargos</t>
  </si>
  <si>
    <t>Valor Total</t>
  </si>
  <si>
    <t>Total de Horas</t>
  </si>
  <si>
    <t>Custo da Hora</t>
  </si>
  <si>
    <t>1.1, 1.2</t>
  </si>
  <si>
    <t>CLT</t>
  </si>
  <si>
    <t>FUNCAP</t>
  </si>
  <si>
    <t>CONTRAPARTIDA</t>
  </si>
  <si>
    <t>Graduado em ciência da computação ou eng. De teleinformática ou áreas afins com experiência em desenvolvimento de software, banco de dados e segurança da informação</t>
  </si>
  <si>
    <t>Descrição</t>
  </si>
  <si>
    <t>Quantidade</t>
  </si>
  <si>
    <t>Valor Unitário</t>
  </si>
  <si>
    <t>Serviços de Terceiros Pessoa Jurídica</t>
  </si>
  <si>
    <t>Serviços de Terceiros Pessoa Física</t>
  </si>
  <si>
    <t>Materiais de Consumo Nacionais</t>
  </si>
  <si>
    <t>Materiais de Consumo Importados</t>
  </si>
  <si>
    <t>Diárias</t>
  </si>
  <si>
    <t>Passagens e Despesas com Locomoção</t>
  </si>
  <si>
    <t>Solicitação de Patentes</t>
  </si>
  <si>
    <t>Equipamentos e Material Permanente</t>
  </si>
  <si>
    <t>Obras Civis, Instalações, Mobiliário e Veículos</t>
  </si>
  <si>
    <t>Serviço de Terceiros Pessoa Física</t>
  </si>
  <si>
    <t>Obras civis, Instalações, Mobiliário e Veículos</t>
  </si>
  <si>
    <t>RÚBRICA</t>
  </si>
  <si>
    <t>EQUIPAMENTOS E SERVIÇOS</t>
  </si>
  <si>
    <t>CRONOGRAMA FÍSICO-FINANCEIRO</t>
  </si>
  <si>
    <t>FONTE</t>
  </si>
  <si>
    <t>VALOR</t>
  </si>
  <si>
    <t>%</t>
  </si>
  <si>
    <t>RECURSOS FUNCAP</t>
  </si>
  <si>
    <t>TOTAL FINAL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</si>
  <si>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</si>
  <si>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</si>
  <si>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</si>
  <si>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</si>
  <si>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</si>
  <si>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</si>
  <si>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</si>
  <si>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</si>
  <si>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</si>
  <si>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</si>
  <si>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</si>
  <si>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</si>
  <si>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</si>
  <si>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</si>
  <si>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</si>
  <si>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</si>
  <si>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</si>
  <si>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</si>
  <si>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RECURSOS CONTRAPARTIDA</t>
  </si>
  <si>
    <t>Passagens e Despesas de Locomoção</t>
  </si>
  <si>
    <t>Obras civis, Instalações, Mobiliário e Veículoss</t>
  </si>
  <si>
    <t>Recursos Humanos</t>
  </si>
  <si>
    <t>Custo Mensal</t>
  </si>
  <si>
    <t>4.2</t>
  </si>
  <si>
    <t>4.3</t>
  </si>
  <si>
    <t>Material de escritório e laboratório</t>
  </si>
  <si>
    <t>Elaboração de documentação técnica, manuais e artigos científicos</t>
  </si>
  <si>
    <t>Adequação do Laboratório e Seleção de Pessoal</t>
  </si>
  <si>
    <t>Documentação</t>
  </si>
  <si>
    <t>4.4</t>
  </si>
  <si>
    <t>4.5</t>
  </si>
  <si>
    <t>4.6</t>
  </si>
  <si>
    <t>3.3</t>
  </si>
  <si>
    <t>1.2</t>
  </si>
  <si>
    <t>6.1</t>
  </si>
  <si>
    <t>8.2</t>
  </si>
  <si>
    <t>Material Bibliográfico (livros, revistas e artigos)</t>
  </si>
  <si>
    <t>Computadores configuração Mínima: processador intel Core 2 Duo, 4GB RAM, HD 320GB, gravador de DVD e monitor LCD de 22".</t>
  </si>
  <si>
    <t>3.4</t>
  </si>
  <si>
    <t>prof. Dr. em Engenharia Elétrica especializado em inteligência computacional aplicada</t>
  </si>
  <si>
    <t>prestação de Serviços</t>
  </si>
  <si>
    <t>Taxa Adm.</t>
  </si>
  <si>
    <t>prof. Msc. em Engenharia de Teleinformática especializado em engenharia de software, banco de dados e segurança da informação.</t>
  </si>
  <si>
    <t>UFC</t>
  </si>
  <si>
    <t>UFC/DETI</t>
  </si>
  <si>
    <t>UFC / DETI - SERVIÇOS DE TERCEIROS</t>
  </si>
  <si>
    <t>4.1 A 4.6</t>
  </si>
  <si>
    <t>4.3; 4.5</t>
  </si>
  <si>
    <t>4.1; 4.3; 4.5; 4.6</t>
  </si>
  <si>
    <t>3.5</t>
  </si>
  <si>
    <t>Taxa Administrativa</t>
  </si>
  <si>
    <t>Graduado em engenharia de teleinformática ou afins com experiência em PDI e inteligência artificial.</t>
  </si>
  <si>
    <t>Aluno de Mestrado</t>
  </si>
  <si>
    <t>Mestre em eng. De Teleinformática com 10 anos de experiência em projetos de pesquisa e desenvolvimento.</t>
  </si>
  <si>
    <t>4.7</t>
  </si>
  <si>
    <t>4.8</t>
  </si>
  <si>
    <t>3.6</t>
  </si>
  <si>
    <t>RECURSOS FUNCAP (R$)</t>
  </si>
  <si>
    <t>RECURSOS CONTRAPARTIDA (R$)</t>
  </si>
  <si>
    <t>Professor</t>
  </si>
  <si>
    <t>Dados sobre a Empresa</t>
  </si>
  <si>
    <t>Dados do Projeto</t>
  </si>
  <si>
    <t>Título:</t>
  </si>
  <si>
    <t>Grande Área:</t>
  </si>
  <si>
    <t>Área</t>
  </si>
  <si>
    <t>Subárea</t>
  </si>
  <si>
    <t>Tema Prioritário:</t>
  </si>
  <si>
    <t>Resumo do projeto - até 4.500 caracteres</t>
  </si>
  <si>
    <t>Caracteres restantes:</t>
  </si>
  <si>
    <t>Palavras-chave - mínimo de 3 palavras-chave</t>
  </si>
  <si>
    <t>Grande àrea</t>
  </si>
  <si>
    <t>Ciências Agrárias</t>
  </si>
  <si>
    <t>Ciências Biológicas</t>
  </si>
  <si>
    <t>Ciências da Saúde</t>
  </si>
  <si>
    <t>Ciências Exatas e da Terra</t>
  </si>
  <si>
    <t>Ciências Humanas</t>
  </si>
  <si>
    <t>Ciências Sociais Aplicadas</t>
  </si>
  <si>
    <t>Engenharias</t>
  </si>
  <si>
    <t>Linguística, Letras e Artes</t>
  </si>
  <si>
    <t>Outros</t>
  </si>
  <si>
    <t>Tema Prioritário</t>
  </si>
  <si>
    <t>Comércio e Serviços</t>
  </si>
  <si>
    <t>Indústria da Construção Civil</t>
  </si>
  <si>
    <t>Agronegócio</t>
  </si>
  <si>
    <t>Tecnologia de Materiais/ Metal Mecânico/ Nanotecnologia</t>
  </si>
  <si>
    <t>Saúde, Biotecnologia/Alimentos/Fármacos</t>
  </si>
  <si>
    <t>Biocombustíveis/Energia Eólica/Energias Alternativas</t>
  </si>
  <si>
    <t>Indústria do Turismo e Hotelaria</t>
  </si>
  <si>
    <t>Setores Têxtil, Couro, Calçadista e Moveleiro</t>
  </si>
  <si>
    <t>Mineração/Pedras Ornamentais/Cerâmica</t>
  </si>
  <si>
    <t>Inovação Social</t>
  </si>
  <si>
    <t>Economia Criativa e Indústria Cultura</t>
  </si>
  <si>
    <t>Tecnologia da Informação</t>
  </si>
  <si>
    <t>EMPRESA</t>
  </si>
  <si>
    <t>Dados da Equipe</t>
  </si>
  <si>
    <t>Nome</t>
  </si>
  <si>
    <t>Instituição</t>
  </si>
  <si>
    <t>Função no Projeto</t>
  </si>
  <si>
    <t>Colaborador</t>
  </si>
  <si>
    <t>Estudante Doutorado</t>
  </si>
  <si>
    <t>Estudante Graduação</t>
  </si>
  <si>
    <t>Estudante Mestrado</t>
  </si>
  <si>
    <t>Pesquisador</t>
  </si>
  <si>
    <t>Pesquisador Principal</t>
  </si>
  <si>
    <t>Curriculum Lattes (link) formato</t>
  </si>
  <si>
    <t>Titulação Máxima</t>
  </si>
  <si>
    <t>Doutor</t>
  </si>
  <si>
    <t>Graduado</t>
  </si>
  <si>
    <t>Mestre</t>
  </si>
  <si>
    <t>Nível Médio</t>
  </si>
  <si>
    <t>CPF ou Passaporte</t>
  </si>
  <si>
    <t>Despesas Acessórias com Importação</t>
  </si>
  <si>
    <t>NÃO CONTEMPLADO NESTE EDITAL</t>
  </si>
  <si>
    <t>Nome:</t>
  </si>
  <si>
    <t>/</t>
  </si>
  <si>
    <t>Inscrição Estadual:</t>
  </si>
  <si>
    <t>No. Registro Junta Com.:</t>
  </si>
  <si>
    <t>No. Registro Cartório:</t>
  </si>
  <si>
    <t>Complemento:</t>
  </si>
  <si>
    <t>Ramal:</t>
  </si>
  <si>
    <t>Fax:</t>
  </si>
  <si>
    <t>Celular:</t>
  </si>
  <si>
    <t>Email 2:</t>
  </si>
  <si>
    <t>Número de Funcionários:</t>
  </si>
  <si>
    <t>Tipo de Empresa</t>
  </si>
  <si>
    <t>Empresa Privada</t>
  </si>
  <si>
    <t>Empresa Estatal</t>
  </si>
  <si>
    <t>Entidade Beneficiária</t>
  </si>
  <si>
    <t>CPF:</t>
  </si>
  <si>
    <t>Nome:*</t>
  </si>
  <si>
    <t>Data da Fundação (dd/mm/aaaa):*</t>
  </si>
  <si>
    <t>CNPJ:*</t>
  </si>
  <si>
    <t>Endereço:*</t>
  </si>
  <si>
    <t>Número:*</t>
  </si>
  <si>
    <t>Bairro:*</t>
  </si>
  <si>
    <t>País:*</t>
  </si>
  <si>
    <t>Estado:*</t>
  </si>
  <si>
    <t>Município:*</t>
  </si>
  <si>
    <t>CEP:*</t>
  </si>
  <si>
    <t>Contato:*</t>
  </si>
  <si>
    <t>Fone Contato:*</t>
  </si>
  <si>
    <t>Fone Comercial:*</t>
  </si>
  <si>
    <t>Email 1:*</t>
  </si>
  <si>
    <t>Setor / Ramo de Atividade:*</t>
  </si>
  <si>
    <t>Faturamento Anual:*</t>
  </si>
  <si>
    <t>Tipo de Empresa:*</t>
  </si>
  <si>
    <t>Histórico da Empresa* - até 4.500 caracteres</t>
  </si>
  <si>
    <t>Informações sobre o segmento de mercado da Empresa* - até 4.500 caracteres</t>
  </si>
  <si>
    <t>CPF:*</t>
  </si>
  <si>
    <t>Msc. Sérgio Clério</t>
  </si>
  <si>
    <t>Programador 1</t>
  </si>
  <si>
    <t>Programador 2</t>
  </si>
  <si>
    <t>IOCT</t>
  </si>
  <si>
    <t>IOCT - SERVIÇOS DE TERCEIROS</t>
  </si>
  <si>
    <t>Analista de Sistemas</t>
  </si>
  <si>
    <t>Designer Gráfico</t>
  </si>
  <si>
    <t>Graduado em ciência da computação ou eng. De teleinformática ou áreas afins com experiência em desenvolvimento de IHM de software web.</t>
  </si>
  <si>
    <t>Profissional graduado com experiência em gestão de projetos</t>
  </si>
  <si>
    <t>Pró-labore</t>
  </si>
  <si>
    <t>Previsão Reajuste CLT</t>
  </si>
  <si>
    <t>Análise e Projeto</t>
  </si>
  <si>
    <t>Levantamento bibliográfico e estudos para definição de requisitos</t>
  </si>
  <si>
    <t>Definição da arquitetura do sistema</t>
  </si>
  <si>
    <t>Elaboração do diagrama de casos de uso</t>
  </si>
  <si>
    <t>Elaboração do diagrama de classes</t>
  </si>
  <si>
    <t>Definição e elaboração dos protótipos de baixa fidelidade</t>
  </si>
  <si>
    <t>Desenvolvimento e validação da identidade visual (Design gráfico)</t>
  </si>
  <si>
    <t>Desenvolvimento do Software</t>
  </si>
  <si>
    <t>Integração de ferramentas e frameworks</t>
  </si>
  <si>
    <t>Implementação de CRUDs</t>
  </si>
  <si>
    <t>Implementação de funcionalidades para centros de triagem</t>
  </si>
  <si>
    <t>Implementação de funcionalidades para recicladoras</t>
  </si>
  <si>
    <t>Implementação de funcionalidades de auditoria e gestão</t>
  </si>
  <si>
    <t>Implementação de funcionalidades para coletores</t>
  </si>
  <si>
    <t>Implementação de funcionalidades para clientes</t>
  </si>
  <si>
    <t>Implementação de funcionalidades para controle de acesso</t>
  </si>
  <si>
    <t>Integração, Testes e Validação</t>
  </si>
  <si>
    <t>5.2</t>
  </si>
  <si>
    <t>Testes de Integração e correção de erros</t>
  </si>
  <si>
    <t>Validação e ajustes</t>
  </si>
  <si>
    <t>Custo Bruto</t>
  </si>
  <si>
    <t>Serviço de Análise de Sistemas e Designer gráfico</t>
  </si>
  <si>
    <t>Serviço de Consultoria em Logística Reversa</t>
  </si>
  <si>
    <t>9.1</t>
  </si>
  <si>
    <t>8.1</t>
  </si>
  <si>
    <t>8.3</t>
  </si>
  <si>
    <t>Serviço de Infraestrutura de computação  em nuvem (servidor, memória, serviços, hospedagem,...)</t>
  </si>
  <si>
    <t>CP MÍNIMO</t>
  </si>
  <si>
    <t>Dispositivo móvel (celular ou tablet)com sistema operacional android.</t>
  </si>
  <si>
    <t>Serviço de Consultoria Jurídica em meio ambiente</t>
  </si>
  <si>
    <t>Serviço de Consultoria em Registro de Software e Patentes</t>
  </si>
  <si>
    <t>Desconto (INSS:8%)</t>
  </si>
  <si>
    <t>Dispositivo móvel (celular ou tablet) com sistema operacional iOS</t>
  </si>
  <si>
    <t>Serviço de Consultoria em planejamento, gestão e controle</t>
  </si>
  <si>
    <t>Estagiário</t>
  </si>
  <si>
    <t>Aluno de graduação em ciência da computação ou eng. De teleinformática ou áreas afins com experiência em desenvolvimento de software, banco de dados e segurança da informação</t>
  </si>
  <si>
    <t>Diárias para 3 pessoas para participação de feiras e congressos nacionais e visitas às empresas especializadas.</t>
  </si>
  <si>
    <t>Passagens e despesas de locomoção para 3 pessoas p/ participação de feiras e congressos nacionais e visita às empresas especializadas.</t>
  </si>
  <si>
    <t>Gestão</t>
  </si>
  <si>
    <t>Serviço de Consultoria de orientação mercadológica para adequação da solução com o mercado de gestão ambiental e com as redes sociais</t>
  </si>
  <si>
    <t>SERGIO CLERIO JORGE MOREIRA - ME</t>
  </si>
  <si>
    <t>732483610001-25</t>
  </si>
  <si>
    <t>RUA TIANGUÁ</t>
  </si>
  <si>
    <t>VILA UNIÃO</t>
  </si>
  <si>
    <t>BRASIL</t>
  </si>
  <si>
    <t>CE</t>
  </si>
  <si>
    <t>FORTALEZA</t>
  </si>
  <si>
    <t>60410-637</t>
  </si>
  <si>
    <t>SERGIO CLERIO</t>
  </si>
  <si>
    <t>85-87066118</t>
  </si>
  <si>
    <t>85-32279471</t>
  </si>
  <si>
    <t>sergio@informatiq.com.br</t>
  </si>
  <si>
    <t>sergioclerio@gmail.com</t>
  </si>
  <si>
    <t>6209100 – Serviços em Tecnologia da Informação</t>
  </si>
  <si>
    <t>Solução Web Para Logística Reversa do Lixo Eletroeletrônico Baseada Em Computação Em Nuvem E Integrada Às Redes Sociais - SELLETIVA</t>
  </si>
  <si>
    <t>professor UFC de Log. Reversa</t>
  </si>
  <si>
    <t>igor</t>
  </si>
  <si>
    <t>designer</t>
  </si>
  <si>
    <t>sobra</t>
  </si>
  <si>
    <t>cp</t>
  </si>
  <si>
    <t>sergio</t>
  </si>
  <si>
    <t>impostos</t>
  </si>
  <si>
    <t>saldo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</si>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</sst>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%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03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5" fillId="2" borderId="2" xfId="0" applyFont="1" applyFill="1" applyBorder="1" applyAlignment="1">
      <alignment vertical="center" wrapText="1"/>
    </xf>
    <xf numFmtId="0" fontId="0" fillId="4" borderId="2" xfId="0" applyFill="1" applyBorder="1"/>
    <xf numFmtId="0" fontId="0" fillId="5" borderId="0" xfId="0" applyFill="1" applyBorder="1"/>
    <xf numFmtId="0" fontId="5" fillId="2" borderId="3" xfId="0" applyFont="1" applyFill="1" applyBorder="1" applyAlignment="1">
      <alignment vertical="center" wrapText="1"/>
    </xf>
    <xf numFmtId="0" fontId="0" fillId="2" borderId="3" xfId="0" applyFill="1" applyBorder="1"/>
    <xf numFmtId="0" fontId="0" fillId="2" borderId="4" xfId="0" applyFill="1" applyBorder="1"/>
    <xf numFmtId="0" fontId="5" fillId="2" borderId="4" xfId="0" applyFont="1" applyFill="1" applyBorder="1" applyAlignment="1">
      <alignment vertical="center" wrapText="1"/>
    </xf>
    <xf numFmtId="0" fontId="0" fillId="6" borderId="3" xfId="0" applyFill="1" applyBorder="1"/>
    <xf numFmtId="0" fontId="0" fillId="7" borderId="0" xfId="0" applyFill="1" applyBorder="1"/>
    <xf numFmtId="0" fontId="0" fillId="0" borderId="0" xfId="0"/>
    <xf numFmtId="0" fontId="0" fillId="2" borderId="0" xfId="0" applyFill="1"/>
    <xf numFmtId="0" fontId="5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4" borderId="4" xfId="0" applyFill="1" applyBorder="1"/>
    <xf numFmtId="0" fontId="3" fillId="0" borderId="0" xfId="0" applyFont="1"/>
    <xf numFmtId="0" fontId="0" fillId="0" borderId="0" xfId="0" applyAlignment="1">
      <alignment horizontal="center"/>
    </xf>
    <xf numFmtId="9" fontId="1" fillId="0" borderId="0" xfId="2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44" fontId="7" fillId="3" borderId="5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0" fillId="10" borderId="0" xfId="0" applyFill="1" applyBorder="1"/>
    <xf numFmtId="0" fontId="0" fillId="11" borderId="0" xfId="0" applyFill="1" applyBorder="1"/>
    <xf numFmtId="9" fontId="3" fillId="0" borderId="0" xfId="2" applyFont="1" applyAlignment="1">
      <alignment horizontal="center"/>
    </xf>
    <xf numFmtId="0" fontId="8" fillId="15" borderId="6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0" fillId="9" borderId="0" xfId="0" applyFill="1"/>
    <xf numFmtId="44" fontId="3" fillId="9" borderId="0" xfId="0" applyNumberFormat="1" applyFont="1" applyFill="1"/>
    <xf numFmtId="0" fontId="0" fillId="9" borderId="0" xfId="0" applyFont="1" applyFill="1" applyAlignment="1">
      <alignment vertical="center"/>
    </xf>
    <xf numFmtId="0" fontId="0" fillId="9" borderId="0" xfId="0" applyFont="1" applyFill="1" applyAlignment="1">
      <alignment horizontal="center" vertical="center"/>
    </xf>
    <xf numFmtId="44" fontId="1" fillId="9" borderId="0" xfId="1" applyFont="1" applyFill="1" applyAlignment="1">
      <alignment horizontal="center" vertical="center"/>
    </xf>
    <xf numFmtId="44" fontId="3" fillId="9" borderId="0" xfId="1" applyFont="1" applyFill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3" fillId="9" borderId="0" xfId="0" applyFont="1" applyFill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/>
    </xf>
    <xf numFmtId="0" fontId="3" fillId="2" borderId="0" xfId="0" applyFont="1" applyFill="1"/>
    <xf numFmtId="44" fontId="0" fillId="2" borderId="0" xfId="1" applyFont="1" applyFill="1"/>
    <xf numFmtId="44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18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18" borderId="5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8" borderId="1" xfId="0" applyFont="1" applyFill="1" applyBorder="1"/>
    <xf numFmtId="0" fontId="3" fillId="18" borderId="1" xfId="0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44" fontId="0" fillId="2" borderId="0" xfId="0" applyNumberFormat="1" applyFill="1"/>
    <xf numFmtId="44" fontId="9" fillId="9" borderId="0" xfId="1" applyFont="1" applyFill="1"/>
    <xf numFmtId="44" fontId="9" fillId="9" borderId="0" xfId="1" applyFont="1" applyFill="1" applyAlignment="1">
      <alignment horizontal="center" vertical="center"/>
    </xf>
    <xf numFmtId="44" fontId="9" fillId="18" borderId="5" xfId="1" applyFont="1" applyFill="1" applyBorder="1" applyAlignment="1">
      <alignment horizontal="center" vertical="center"/>
    </xf>
    <xf numFmtId="44" fontId="9" fillId="14" borderId="0" xfId="1" applyFont="1" applyFill="1" applyAlignment="1">
      <alignment horizontal="center" vertical="center"/>
    </xf>
    <xf numFmtId="44" fontId="10" fillId="2" borderId="0" xfId="0" applyNumberFormat="1" applyFont="1" applyFill="1" applyAlignment="1">
      <alignment horizontal="center" vertical="center"/>
    </xf>
    <xf numFmtId="44" fontId="10" fillId="2" borderId="0" xfId="1" applyFont="1" applyFill="1" applyAlignment="1">
      <alignment horizontal="center" vertical="center"/>
    </xf>
    <xf numFmtId="0" fontId="9" fillId="9" borderId="0" xfId="0" applyFont="1" applyFill="1"/>
    <xf numFmtId="0" fontId="10" fillId="9" borderId="0" xfId="0" applyFont="1" applyFill="1"/>
    <xf numFmtId="0" fontId="10" fillId="2" borderId="0" xfId="0" applyFont="1" applyFill="1"/>
    <xf numFmtId="44" fontId="9" fillId="16" borderId="5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44" fontId="0" fillId="2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44" fontId="0" fillId="2" borderId="0" xfId="1" applyFont="1" applyFill="1" applyAlignment="1">
      <alignment vertical="center"/>
    </xf>
    <xf numFmtId="44" fontId="0" fillId="2" borderId="0" xfId="0" applyNumberFormat="1" applyFill="1" applyAlignment="1">
      <alignment vertical="center"/>
    </xf>
    <xf numFmtId="0" fontId="3" fillId="2" borderId="0" xfId="0" applyFont="1" applyFill="1" applyBorder="1" applyAlignment="1">
      <alignment horizontal="center"/>
    </xf>
    <xf numFmtId="44" fontId="0" fillId="2" borderId="0" xfId="1" applyFont="1" applyFill="1" applyBorder="1"/>
    <xf numFmtId="0" fontId="2" fillId="19" borderId="5" xfId="0" applyFont="1" applyFill="1" applyBorder="1" applyAlignment="1">
      <alignment horizontal="center"/>
    </xf>
    <xf numFmtId="44" fontId="2" fillId="19" borderId="5" xfId="0" applyNumberFormat="1" applyFont="1" applyFill="1" applyBorder="1"/>
    <xf numFmtId="9" fontId="2" fillId="19" borderId="5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0" fillId="20" borderId="0" xfId="0" applyFill="1" applyBorder="1"/>
    <xf numFmtId="0" fontId="0" fillId="2" borderId="0" xfId="0" applyFill="1" applyAlignment="1">
      <alignment horizontal="justify" vertical="center"/>
    </xf>
    <xf numFmtId="10" fontId="0" fillId="2" borderId="0" xfId="2" applyNumberFormat="1" applyFont="1" applyFill="1" applyAlignment="1">
      <alignment horizontal="center"/>
    </xf>
    <xf numFmtId="164" fontId="0" fillId="2" borderId="0" xfId="2" applyNumberFormat="1" applyFont="1" applyFill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4" fontId="0" fillId="0" borderId="0" xfId="2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4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4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44" fontId="0" fillId="2" borderId="0" xfId="1" applyFont="1" applyFill="1" applyAlignment="1">
      <alignment horizontal="left" vertical="center"/>
    </xf>
    <xf numFmtId="4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/>
    <xf numFmtId="0" fontId="5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165" fontId="9" fillId="14" borderId="0" xfId="1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165" fontId="9" fillId="18" borderId="5" xfId="1" applyNumberFormat="1" applyFont="1" applyFill="1" applyBorder="1" applyAlignment="1">
      <alignment horizontal="center" vertical="center"/>
    </xf>
    <xf numFmtId="4" fontId="9" fillId="14" borderId="0" xfId="1" applyNumberFormat="1" applyFont="1" applyFill="1" applyAlignment="1">
      <alignment horizontal="center" vertical="center"/>
    </xf>
    <xf numFmtId="4" fontId="10" fillId="2" borderId="0" xfId="1" applyNumberFormat="1" applyFont="1" applyFill="1" applyAlignment="1">
      <alignment horizontal="center" vertical="center"/>
    </xf>
    <xf numFmtId="4" fontId="9" fillId="18" borderId="5" xfId="1" applyNumberFormat="1" applyFont="1" applyFill="1" applyBorder="1" applyAlignment="1">
      <alignment horizontal="center" vertical="center"/>
    </xf>
    <xf numFmtId="4" fontId="9" fillId="9" borderId="0" xfId="1" applyNumberFormat="1" applyFont="1" applyFill="1"/>
    <xf numFmtId="4" fontId="0" fillId="2" borderId="0" xfId="1" applyNumberFormat="1" applyFont="1" applyFill="1" applyAlignment="1">
      <alignment horizontal="center" vertical="center"/>
    </xf>
    <xf numFmtId="4" fontId="0" fillId="2" borderId="0" xfId="1" applyNumberFormat="1" applyFont="1" applyFill="1" applyAlignment="1">
      <alignment vertical="center"/>
    </xf>
    <xf numFmtId="4" fontId="0" fillId="2" borderId="0" xfId="0" applyNumberFormat="1" applyFill="1"/>
    <xf numFmtId="4" fontId="10" fillId="9" borderId="0" xfId="0" applyNumberFormat="1" applyFont="1" applyFill="1"/>
    <xf numFmtId="165" fontId="9" fillId="9" borderId="0" xfId="1" applyNumberFormat="1" applyFont="1" applyFill="1"/>
    <xf numFmtId="165" fontId="9" fillId="9" borderId="0" xfId="1" applyNumberFormat="1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9" fillId="9" borderId="0" xfId="1" applyNumberFormat="1" applyFont="1" applyFill="1" applyAlignment="1">
      <alignment horizontal="center" vertical="center"/>
    </xf>
    <xf numFmtId="165" fontId="0" fillId="2" borderId="0" xfId="1" applyNumberFormat="1" applyFont="1" applyFill="1"/>
    <xf numFmtId="165" fontId="0" fillId="2" borderId="0" xfId="0" applyNumberFormat="1" applyFill="1"/>
    <xf numFmtId="4" fontId="0" fillId="2" borderId="0" xfId="0" applyNumberFormat="1" applyFill="1" applyAlignment="1">
      <alignment horizontal="center" vertical="center"/>
    </xf>
    <xf numFmtId="4" fontId="10" fillId="9" borderId="0" xfId="0" applyNumberFormat="1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Alignment="1"/>
    <xf numFmtId="0" fontId="3" fillId="15" borderId="0" xfId="0" applyFont="1" applyFill="1"/>
    <xf numFmtId="0" fontId="3" fillId="18" borderId="0" xfId="0" applyFont="1" applyFill="1"/>
    <xf numFmtId="0" fontId="0" fillId="0" borderId="0" xfId="0" applyAlignment="1">
      <alignment horizontal="left"/>
    </xf>
    <xf numFmtId="0" fontId="3" fillId="0" borderId="0" xfId="0" applyFont="1" applyFill="1"/>
    <xf numFmtId="0" fontId="0" fillId="0" borderId="0" xfId="0" applyFill="1"/>
    <xf numFmtId="0" fontId="3" fillId="22" borderId="0" xfId="0" applyFont="1" applyFill="1"/>
    <xf numFmtId="44" fontId="10" fillId="22" borderId="0" xfId="1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16" xfId="0" applyBorder="1"/>
    <xf numFmtId="0" fontId="0" fillId="0" borderId="0" xfId="0" quotePrefix="1" applyAlignment="1">
      <alignment horizontal="center"/>
    </xf>
    <xf numFmtId="0" fontId="0" fillId="18" borderId="0" xfId="0" applyFill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4" borderId="0" xfId="0" applyFill="1" applyBorder="1"/>
    <xf numFmtId="0" fontId="0" fillId="23" borderId="0" xfId="0" applyFill="1" applyBorder="1"/>
    <xf numFmtId="0" fontId="0" fillId="20" borderId="3" xfId="0" applyFill="1" applyBorder="1"/>
    <xf numFmtId="0" fontId="0" fillId="11" borderId="3" xfId="0" applyFill="1" applyBorder="1"/>
    <xf numFmtId="0" fontId="0" fillId="15" borderId="3" xfId="0" applyFill="1" applyBorder="1"/>
    <xf numFmtId="0" fontId="3" fillId="2" borderId="0" xfId="0" applyFont="1" applyFill="1" applyAlignment="1">
      <alignment vertical="center"/>
    </xf>
    <xf numFmtId="44" fontId="0" fillId="2" borderId="19" xfId="0" applyNumberFormat="1" applyFill="1" applyBorder="1" applyAlignment="1">
      <alignment horizontal="center" vertical="center"/>
    </xf>
    <xf numFmtId="0" fontId="3" fillId="17" borderId="1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/>
    </xf>
    <xf numFmtId="0" fontId="3" fillId="18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18" borderId="0" xfId="0" applyFont="1" applyFill="1" applyAlignment="1">
      <alignment horizontal="left"/>
    </xf>
    <xf numFmtId="0" fontId="12" fillId="0" borderId="13" xfId="3" applyBorder="1" applyAlignment="1">
      <alignment horizontal="center"/>
    </xf>
    <xf numFmtId="0" fontId="3" fillId="18" borderId="10" xfId="0" applyFont="1" applyFill="1" applyBorder="1" applyAlignment="1">
      <alignment horizontal="left"/>
    </xf>
    <xf numFmtId="4" fontId="0" fillId="0" borderId="13" xfId="0" applyNumberForma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14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17" borderId="0" xfId="0" applyFont="1" applyFill="1" applyAlignment="1">
      <alignment horizontal="center"/>
    </xf>
    <xf numFmtId="0" fontId="2" fillId="15" borderId="6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44" fontId="0" fillId="0" borderId="0" xfId="0" applyNumberForma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gioclerio@gmail.com" TargetMode="External"/><Relationship Id="rId1" Type="http://schemas.openxmlformats.org/officeDocument/2006/relationships/hyperlink" Target="mailto:sergio@informatiq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8"/>
  <sheetViews>
    <sheetView topLeftCell="A133" workbookViewId="0">
      <selection activeCell="B93" sqref="B93"/>
    </sheetView>
  </sheetViews>
  <sheetFormatPr defaultRowHeight="15" x14ac:dyDescent="0.25"/>
  <cols>
    <col min="1" max="1" width="16.5703125" customWidth="1"/>
    <col min="7" max="7" width="10.85546875" customWidth="1"/>
    <col min="14" max="14" width="9.7109375" customWidth="1"/>
  </cols>
  <sheetData>
    <row r="2" spans="1:16" s="135" customFormat="1" x14ac:dyDescent="0.25">
      <c r="A2" s="135" t="s">
        <v>120</v>
      </c>
    </row>
    <row r="3" spans="1:16" ht="15.75" thickBot="1" x14ac:dyDescent="0.3"/>
    <row r="4" spans="1:16" ht="15.75" thickBot="1" x14ac:dyDescent="0.3">
      <c r="A4" s="136" t="s">
        <v>189</v>
      </c>
      <c r="B4" s="166" t="s">
        <v>260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8"/>
    </row>
    <row r="5" spans="1:16" s="16" customFormat="1" ht="15.75" thickBot="1" x14ac:dyDescent="0.3"/>
    <row r="6" spans="1:16" s="16" customFormat="1" ht="15.75" thickBot="1" x14ac:dyDescent="0.3">
      <c r="A6" s="178" t="s">
        <v>190</v>
      </c>
      <c r="B6" s="178"/>
      <c r="C6" s="178"/>
      <c r="D6" s="146"/>
      <c r="E6" s="147" t="s">
        <v>174</v>
      </c>
      <c r="F6" s="146"/>
      <c r="G6" s="147" t="s">
        <v>174</v>
      </c>
      <c r="H6" s="146"/>
    </row>
    <row r="7" spans="1:16" s="16" customFormat="1" ht="15.75" thickBot="1" x14ac:dyDescent="0.3"/>
    <row r="8" spans="1:16" s="16" customFormat="1" ht="15.75" thickBot="1" x14ac:dyDescent="0.3">
      <c r="A8" s="136" t="s">
        <v>191</v>
      </c>
      <c r="B8" s="163" t="s">
        <v>261</v>
      </c>
      <c r="C8" s="164"/>
      <c r="D8" s="164"/>
      <c r="E8" s="165"/>
      <c r="H8" s="136" t="s">
        <v>175</v>
      </c>
      <c r="I8" s="136"/>
      <c r="J8" s="163">
        <v>116630</v>
      </c>
      <c r="K8" s="164"/>
      <c r="L8" s="164"/>
      <c r="M8" s="165"/>
    </row>
    <row r="9" spans="1:16" s="16" customFormat="1" ht="15.75" thickBot="1" x14ac:dyDescent="0.3"/>
    <row r="10" spans="1:16" s="16" customFormat="1" ht="15.75" thickBot="1" x14ac:dyDescent="0.3">
      <c r="A10" s="178" t="s">
        <v>176</v>
      </c>
      <c r="B10" s="178"/>
      <c r="C10" s="163"/>
      <c r="D10" s="164"/>
      <c r="E10" s="164"/>
      <c r="F10" s="165"/>
      <c r="H10" s="162" t="s">
        <v>177</v>
      </c>
      <c r="I10" s="162"/>
      <c r="J10" s="162"/>
      <c r="K10" s="163"/>
      <c r="L10" s="164"/>
      <c r="M10" s="164"/>
      <c r="N10" s="165"/>
    </row>
    <row r="11" spans="1:16" s="16" customFormat="1" ht="15.75" thickBot="1" x14ac:dyDescent="0.3"/>
    <row r="12" spans="1:16" s="16" customFormat="1" ht="15.75" thickBot="1" x14ac:dyDescent="0.3">
      <c r="A12" s="136" t="s">
        <v>192</v>
      </c>
      <c r="B12" s="163" t="s">
        <v>262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5"/>
      <c r="N12" s="136" t="s">
        <v>193</v>
      </c>
      <c r="O12" s="163">
        <v>661</v>
      </c>
      <c r="P12" s="165"/>
    </row>
    <row r="13" spans="1:16" s="16" customFormat="1" ht="15.75" thickBot="1" x14ac:dyDescent="0.3"/>
    <row r="14" spans="1:16" s="16" customFormat="1" ht="15.75" thickBot="1" x14ac:dyDescent="0.3">
      <c r="A14" s="136" t="s">
        <v>178</v>
      </c>
      <c r="B14" s="163"/>
      <c r="C14" s="164"/>
      <c r="D14" s="164"/>
      <c r="E14" s="164"/>
      <c r="F14" s="164"/>
      <c r="G14" s="164"/>
      <c r="H14" s="165"/>
      <c r="J14" s="136" t="s">
        <v>194</v>
      </c>
      <c r="K14" s="163" t="s">
        <v>263</v>
      </c>
      <c r="L14" s="164"/>
      <c r="M14" s="164"/>
      <c r="N14" s="164"/>
      <c r="O14" s="164"/>
      <c r="P14" s="165"/>
    </row>
    <row r="15" spans="1:16" s="16" customFormat="1" ht="15.75" thickBot="1" x14ac:dyDescent="0.3"/>
    <row r="16" spans="1:16" s="16" customFormat="1" ht="15.75" thickBot="1" x14ac:dyDescent="0.3">
      <c r="A16" s="136" t="s">
        <v>195</v>
      </c>
      <c r="B16" s="163" t="s">
        <v>264</v>
      </c>
      <c r="C16" s="164"/>
      <c r="D16" s="165"/>
      <c r="E16" s="149"/>
      <c r="F16" s="136" t="s">
        <v>196</v>
      </c>
      <c r="G16" s="163" t="s">
        <v>265</v>
      </c>
      <c r="H16" s="165"/>
      <c r="J16" s="178" t="s">
        <v>197</v>
      </c>
      <c r="K16" s="178"/>
      <c r="L16" s="163" t="s">
        <v>266</v>
      </c>
      <c r="M16" s="164"/>
      <c r="N16" s="164"/>
      <c r="O16" s="164"/>
      <c r="P16" s="165"/>
    </row>
    <row r="17" spans="1:16" s="16" customFormat="1" ht="15.75" thickBot="1" x14ac:dyDescent="0.3"/>
    <row r="18" spans="1:16" s="16" customFormat="1" ht="15.75" thickBot="1" x14ac:dyDescent="0.3">
      <c r="A18" s="136" t="s">
        <v>198</v>
      </c>
      <c r="B18" s="163" t="s">
        <v>267</v>
      </c>
      <c r="C18" s="165"/>
      <c r="E18" s="136" t="s">
        <v>199</v>
      </c>
      <c r="F18" s="163" t="s">
        <v>268</v>
      </c>
      <c r="G18" s="164"/>
      <c r="H18" s="164"/>
      <c r="I18" s="164"/>
      <c r="J18" s="164"/>
      <c r="K18" s="165"/>
    </row>
    <row r="19" spans="1:16" s="16" customFormat="1" ht="15.75" thickBot="1" x14ac:dyDescent="0.3"/>
    <row r="20" spans="1:16" s="16" customFormat="1" ht="15.75" thickBot="1" x14ac:dyDescent="0.3">
      <c r="A20" s="136" t="s">
        <v>200</v>
      </c>
      <c r="B20" s="163" t="s">
        <v>269</v>
      </c>
      <c r="C20" s="164"/>
      <c r="D20" s="165"/>
      <c r="F20" s="178" t="s">
        <v>201</v>
      </c>
      <c r="G20" s="178"/>
      <c r="H20" s="163" t="s">
        <v>270</v>
      </c>
      <c r="I20" s="164"/>
      <c r="J20" s="165"/>
      <c r="L20" s="136" t="s">
        <v>179</v>
      </c>
      <c r="M20" s="163"/>
      <c r="N20" s="165"/>
    </row>
    <row r="21" spans="1:16" s="16" customFormat="1" ht="15.75" thickBot="1" x14ac:dyDescent="0.3"/>
    <row r="22" spans="1:16" s="16" customFormat="1" ht="15.75" thickBot="1" x14ac:dyDescent="0.3">
      <c r="A22" s="136" t="s">
        <v>180</v>
      </c>
      <c r="B22" s="163"/>
      <c r="C22" s="164"/>
      <c r="D22" s="165"/>
      <c r="F22" s="136" t="s">
        <v>181</v>
      </c>
      <c r="G22" s="163" t="s">
        <v>269</v>
      </c>
      <c r="H22" s="164"/>
      <c r="I22" s="165"/>
    </row>
    <row r="23" spans="1:16" s="16" customFormat="1" ht="15.75" thickBot="1" x14ac:dyDescent="0.3"/>
    <row r="24" spans="1:16" s="16" customFormat="1" ht="15.75" thickBot="1" x14ac:dyDescent="0.3">
      <c r="A24" s="136" t="s">
        <v>202</v>
      </c>
      <c r="B24" s="179" t="s">
        <v>271</v>
      </c>
      <c r="C24" s="164"/>
      <c r="D24" s="164"/>
      <c r="E24" s="164"/>
      <c r="F24" s="164"/>
      <c r="G24" s="165"/>
      <c r="I24" s="136" t="s">
        <v>182</v>
      </c>
      <c r="J24" s="179" t="s">
        <v>272</v>
      </c>
      <c r="K24" s="164"/>
      <c r="L24" s="164"/>
      <c r="M24" s="164"/>
      <c r="N24" s="164"/>
      <c r="O24" s="165"/>
    </row>
    <row r="25" spans="1:16" s="16" customFormat="1" ht="15.75" thickBot="1" x14ac:dyDescent="0.3"/>
    <row r="26" spans="1:16" s="16" customFormat="1" ht="15.75" thickBot="1" x14ac:dyDescent="0.3">
      <c r="A26" s="178" t="s">
        <v>203</v>
      </c>
      <c r="B26" s="180"/>
      <c r="C26" s="163" t="s">
        <v>273</v>
      </c>
      <c r="D26" s="164"/>
      <c r="E26" s="164"/>
      <c r="F26" s="164"/>
      <c r="G26" s="164"/>
      <c r="H26" s="164"/>
      <c r="I26" s="164"/>
      <c r="J26" s="165"/>
    </row>
    <row r="27" spans="1:16" s="16" customFormat="1" ht="15.75" thickBot="1" x14ac:dyDescent="0.3"/>
    <row r="28" spans="1:16" s="16" customFormat="1" ht="15.75" thickBot="1" x14ac:dyDescent="0.3">
      <c r="A28" s="178" t="s">
        <v>183</v>
      </c>
      <c r="B28" s="178"/>
      <c r="C28" s="163">
        <v>1</v>
      </c>
      <c r="D28" s="165"/>
      <c r="F28" s="162" t="s">
        <v>204</v>
      </c>
      <c r="G28" s="162"/>
      <c r="H28" s="181">
        <v>65000</v>
      </c>
      <c r="I28" s="164"/>
      <c r="J28" s="165"/>
      <c r="L28" s="178" t="s">
        <v>205</v>
      </c>
      <c r="M28" s="178"/>
      <c r="N28" s="163" t="s">
        <v>185</v>
      </c>
      <c r="O28" s="164"/>
      <c r="P28" s="165"/>
    </row>
    <row r="29" spans="1:16" s="16" customFormat="1" x14ac:dyDescent="0.25"/>
    <row r="30" spans="1:16" s="16" customFormat="1" ht="15.75" thickBot="1" x14ac:dyDescent="0.3">
      <c r="A30" s="136" t="s">
        <v>206</v>
      </c>
      <c r="B30" s="136"/>
      <c r="C30" s="136"/>
      <c r="D30" s="136"/>
      <c r="E30" s="136"/>
      <c r="F30" s="136" t="s">
        <v>128</v>
      </c>
      <c r="G30" s="136"/>
      <c r="H30" s="136">
        <f>4500-LEN(B31)</f>
        <v>4500</v>
      </c>
      <c r="I30" s="136"/>
      <c r="J30" s="136"/>
      <c r="K30" s="136"/>
      <c r="L30" s="136"/>
      <c r="M30" s="136"/>
      <c r="N30" s="136"/>
      <c r="O30" s="136"/>
      <c r="P30" s="136"/>
    </row>
    <row r="31" spans="1:16" s="16" customFormat="1" x14ac:dyDescent="0.25"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1"/>
    </row>
    <row r="32" spans="1:16" s="16" customFormat="1" x14ac:dyDescent="0.25">
      <c r="B32" s="172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4"/>
    </row>
    <row r="33" spans="2:16" s="16" customFormat="1" x14ac:dyDescent="0.25"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4"/>
    </row>
    <row r="34" spans="2:16" s="16" customFormat="1" x14ac:dyDescent="0.25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4"/>
    </row>
    <row r="35" spans="2:16" s="16" customFormat="1" x14ac:dyDescent="0.25"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4"/>
    </row>
    <row r="36" spans="2:16" s="16" customFormat="1" x14ac:dyDescent="0.25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4"/>
    </row>
    <row r="37" spans="2:16" s="16" customFormat="1" x14ac:dyDescent="0.25">
      <c r="B37" s="172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4"/>
    </row>
    <row r="38" spans="2:16" s="16" customFormat="1" x14ac:dyDescent="0.25">
      <c r="B38" s="172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4"/>
    </row>
    <row r="39" spans="2:16" s="16" customFormat="1" x14ac:dyDescent="0.25">
      <c r="B39" s="17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4"/>
    </row>
    <row r="40" spans="2:16" s="16" customFormat="1" x14ac:dyDescent="0.25"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4"/>
    </row>
    <row r="41" spans="2:16" s="16" customFormat="1" x14ac:dyDescent="0.25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4"/>
    </row>
    <row r="42" spans="2:16" s="16" customFormat="1" x14ac:dyDescent="0.25"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4"/>
    </row>
    <row r="43" spans="2:16" s="16" customFormat="1" x14ac:dyDescent="0.25"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s="16" customFormat="1" x14ac:dyDescent="0.25"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4"/>
    </row>
    <row r="45" spans="2:16" s="16" customFormat="1" x14ac:dyDescent="0.2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s="16" customFormat="1" x14ac:dyDescent="0.2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</row>
    <row r="47" spans="2:16" s="16" customFormat="1" x14ac:dyDescent="0.2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4"/>
    </row>
    <row r="48" spans="2:16" s="16" customForma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1:16" s="16" customForma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1:16" s="16" customForma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1:16" s="16" customFormat="1" ht="15.75" thickBot="1" x14ac:dyDescent="0.3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</row>
    <row r="52" spans="1:16" s="16" customFormat="1" x14ac:dyDescent="0.25"/>
    <row r="53" spans="1:16" s="16" customFormat="1" ht="15.75" thickBot="1" x14ac:dyDescent="0.3">
      <c r="A53" s="136" t="s">
        <v>207</v>
      </c>
      <c r="B53" s="136"/>
      <c r="C53" s="136"/>
      <c r="D53" s="136"/>
      <c r="E53" s="136"/>
      <c r="F53" s="148"/>
      <c r="G53" s="148"/>
      <c r="H53" s="148"/>
      <c r="I53" s="148"/>
      <c r="J53" s="136" t="s">
        <v>128</v>
      </c>
      <c r="K53" s="136"/>
      <c r="L53" s="136">
        <f>4500-LEN(B54)</f>
        <v>4500</v>
      </c>
      <c r="M53" s="136"/>
      <c r="N53" s="136"/>
      <c r="O53" s="136"/>
      <c r="P53" s="136"/>
    </row>
    <row r="54" spans="1:16" s="16" customFormat="1" x14ac:dyDescent="0.25">
      <c r="B54" s="169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1"/>
    </row>
    <row r="55" spans="1:16" s="16" customFormat="1" x14ac:dyDescent="0.25"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4"/>
    </row>
    <row r="56" spans="1:16" s="16" customFormat="1" x14ac:dyDescent="0.25">
      <c r="B56" s="172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4"/>
    </row>
    <row r="57" spans="1:16" s="16" customFormat="1" x14ac:dyDescent="0.25">
      <c r="B57" s="172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4"/>
    </row>
    <row r="58" spans="1:16" s="16" customFormat="1" x14ac:dyDescent="0.25">
      <c r="B58" s="172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4"/>
    </row>
    <row r="59" spans="1:16" s="16" customFormat="1" x14ac:dyDescent="0.25">
      <c r="B59" s="172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4"/>
    </row>
    <row r="60" spans="1:16" s="16" customFormat="1" x14ac:dyDescent="0.25">
      <c r="B60" s="172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4"/>
    </row>
    <row r="61" spans="1:16" s="16" customFormat="1" x14ac:dyDescent="0.25">
      <c r="B61" s="172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4"/>
    </row>
    <row r="62" spans="1:16" s="16" customFormat="1" x14ac:dyDescent="0.25">
      <c r="B62" s="172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4"/>
    </row>
    <row r="63" spans="1:16" s="16" customFormat="1" x14ac:dyDescent="0.25">
      <c r="B63" s="172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4"/>
    </row>
    <row r="64" spans="1:16" s="16" customFormat="1" x14ac:dyDescent="0.25">
      <c r="B64" s="172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4"/>
    </row>
    <row r="65" spans="1:16" s="16" customFormat="1" x14ac:dyDescent="0.25">
      <c r="B65" s="172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4"/>
    </row>
    <row r="66" spans="1:16" s="16" customFormat="1" x14ac:dyDescent="0.25">
      <c r="B66" s="172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4"/>
    </row>
    <row r="67" spans="1:16" s="16" customFormat="1" x14ac:dyDescent="0.25">
      <c r="B67" s="172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4"/>
    </row>
    <row r="68" spans="1:16" s="16" customFormat="1" x14ac:dyDescent="0.25">
      <c r="B68" s="172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4"/>
    </row>
    <row r="69" spans="1:16" s="16" customFormat="1" x14ac:dyDescent="0.25">
      <c r="B69" s="172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4"/>
    </row>
    <row r="70" spans="1:16" s="16" customFormat="1" x14ac:dyDescent="0.25">
      <c r="B70" s="172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4"/>
    </row>
    <row r="71" spans="1:16" s="16" customFormat="1" x14ac:dyDescent="0.25">
      <c r="B71" s="172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4"/>
    </row>
    <row r="72" spans="1:16" s="16" customFormat="1" x14ac:dyDescent="0.25">
      <c r="B72" s="172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4"/>
    </row>
    <row r="73" spans="1:16" s="16" customFormat="1" x14ac:dyDescent="0.25">
      <c r="B73" s="172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4"/>
    </row>
    <row r="74" spans="1:16" s="16" customFormat="1" ht="15.75" thickBot="1" x14ac:dyDescent="0.3">
      <c r="B74" s="175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7"/>
    </row>
    <row r="75" spans="1:16" s="16" customFormat="1" x14ac:dyDescent="0.25"/>
    <row r="76" spans="1:16" s="16" customFormat="1" ht="15.75" thickBot="1" x14ac:dyDescent="0.3"/>
    <row r="77" spans="1:16" s="16" customFormat="1" ht="15.75" thickBot="1" x14ac:dyDescent="0.3">
      <c r="A77" s="136" t="s">
        <v>189</v>
      </c>
      <c r="B77" s="163"/>
      <c r="C77" s="164"/>
      <c r="D77" s="164"/>
      <c r="E77" s="164"/>
      <c r="F77" s="164"/>
      <c r="G77" s="164"/>
      <c r="H77" s="164"/>
      <c r="I77" s="165"/>
      <c r="K77" s="136" t="s">
        <v>208</v>
      </c>
      <c r="L77" s="163"/>
      <c r="M77" s="164"/>
      <c r="N77" s="165"/>
    </row>
    <row r="78" spans="1:16" s="16" customFormat="1" ht="15.75" thickBot="1" x14ac:dyDescent="0.3"/>
    <row r="79" spans="1:16" s="16" customFormat="1" ht="15.75" thickBot="1" x14ac:dyDescent="0.3">
      <c r="A79" s="136" t="s">
        <v>173</v>
      </c>
      <c r="B79" s="163"/>
      <c r="C79" s="164"/>
      <c r="D79" s="164"/>
      <c r="E79" s="164"/>
      <c r="F79" s="164"/>
      <c r="G79" s="164"/>
      <c r="H79" s="164"/>
      <c r="I79" s="165"/>
      <c r="K79" s="136" t="s">
        <v>188</v>
      </c>
      <c r="L79" s="163"/>
      <c r="M79" s="164"/>
      <c r="N79" s="165"/>
    </row>
    <row r="80" spans="1:16" s="16" customFormat="1" ht="15.75" thickBot="1" x14ac:dyDescent="0.3"/>
    <row r="81" spans="1:16" s="16" customFormat="1" ht="15.75" thickBot="1" x14ac:dyDescent="0.3">
      <c r="A81" s="136" t="s">
        <v>173</v>
      </c>
      <c r="B81" s="163"/>
      <c r="C81" s="164"/>
      <c r="D81" s="164"/>
      <c r="E81" s="164"/>
      <c r="F81" s="164"/>
      <c r="G81" s="164"/>
      <c r="H81" s="164"/>
      <c r="I81" s="165"/>
      <c r="K81" s="136" t="s">
        <v>188</v>
      </c>
      <c r="L81" s="163"/>
      <c r="M81" s="164"/>
      <c r="N81" s="165"/>
    </row>
    <row r="82" spans="1:16" s="139" customFormat="1" x14ac:dyDescent="0.25">
      <c r="A82" s="138"/>
      <c r="B82" s="150"/>
      <c r="C82" s="150"/>
      <c r="D82" s="150"/>
      <c r="E82" s="150"/>
      <c r="F82" s="150"/>
      <c r="G82" s="150"/>
      <c r="H82" s="150"/>
      <c r="I82" s="150"/>
      <c r="K82" s="138"/>
      <c r="L82" s="150"/>
      <c r="M82" s="150"/>
      <c r="N82" s="150"/>
    </row>
    <row r="83" spans="1:16" s="139" customFormat="1" x14ac:dyDescent="0.25">
      <c r="A83" s="138"/>
      <c r="B83" s="150"/>
      <c r="C83" s="150"/>
      <c r="D83" s="150"/>
      <c r="E83" s="150"/>
      <c r="F83" s="150"/>
      <c r="G83" s="150"/>
      <c r="H83" s="150"/>
      <c r="I83" s="150"/>
      <c r="K83" s="138"/>
      <c r="L83" s="150"/>
      <c r="M83" s="150"/>
      <c r="N83" s="150"/>
    </row>
    <row r="84" spans="1:16" s="135" customFormat="1" x14ac:dyDescent="0.25">
      <c r="A84" s="135" t="s">
        <v>121</v>
      </c>
    </row>
    <row r="85" spans="1:16" s="16" customFormat="1" ht="15.75" thickBot="1" x14ac:dyDescent="0.3"/>
    <row r="86" spans="1:16" s="16" customFormat="1" ht="15.75" thickBot="1" x14ac:dyDescent="0.3">
      <c r="A86" s="136" t="s">
        <v>122</v>
      </c>
      <c r="B86" s="166" t="s">
        <v>274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1:16" s="16" customFormat="1" ht="15.75" thickBot="1" x14ac:dyDescent="0.3">
      <c r="A87" s="138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</row>
    <row r="88" spans="1:16" s="16" customFormat="1" ht="15.75" thickBot="1" x14ac:dyDescent="0.3">
      <c r="A88" s="136" t="s">
        <v>123</v>
      </c>
      <c r="B88" s="163" t="s">
        <v>134</v>
      </c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1:16" s="139" customFormat="1" ht="15.75" thickBot="1" x14ac:dyDescent="0.3">
      <c r="A89" s="138"/>
    </row>
    <row r="90" spans="1:16" s="16" customFormat="1" ht="15.75" thickBot="1" x14ac:dyDescent="0.3">
      <c r="A90" s="136" t="s">
        <v>124</v>
      </c>
      <c r="B90" s="163" t="s">
        <v>152</v>
      </c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1:16" s="139" customFormat="1" ht="15.75" thickBot="1" x14ac:dyDescent="0.3">
      <c r="A91" s="138"/>
    </row>
    <row r="92" spans="1:16" s="16" customFormat="1" ht="15.75" thickBot="1" x14ac:dyDescent="0.3">
      <c r="A92" s="136" t="s">
        <v>125</v>
      </c>
      <c r="B92" s="163" t="s">
        <v>150</v>
      </c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1:16" s="139" customFormat="1" ht="15.75" thickBot="1" x14ac:dyDescent="0.3">
      <c r="A93" s="138"/>
    </row>
    <row r="94" spans="1:16" s="16" customFormat="1" ht="15.75" thickBot="1" x14ac:dyDescent="0.3">
      <c r="A94" s="136" t="s">
        <v>126</v>
      </c>
      <c r="B94" s="163" t="s">
        <v>152</v>
      </c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1:16" s="16" customFormat="1" x14ac:dyDescent="0.25"/>
    <row r="96" spans="1:16" s="16" customFormat="1" ht="15.75" thickBot="1" x14ac:dyDescent="0.3">
      <c r="A96" s="136" t="s">
        <v>127</v>
      </c>
      <c r="B96" s="136"/>
      <c r="C96" s="136"/>
      <c r="D96" s="136"/>
      <c r="E96" s="136"/>
      <c r="F96" s="136" t="s">
        <v>128</v>
      </c>
      <c r="G96" s="136"/>
      <c r="H96" s="136">
        <f>4500-LEN(B97)</f>
        <v>4500</v>
      </c>
      <c r="I96" s="136"/>
      <c r="J96" s="136"/>
      <c r="K96" s="136"/>
      <c r="L96" s="136"/>
      <c r="M96" s="136"/>
      <c r="N96" s="136"/>
      <c r="O96" s="136"/>
      <c r="P96" s="136"/>
    </row>
    <row r="97" spans="2:16" s="16" customFormat="1" x14ac:dyDescent="0.2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s="16" customFormat="1" x14ac:dyDescent="0.25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x14ac:dyDescent="0.2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x14ac:dyDescent="0.25">
      <c r="B100" s="172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4"/>
    </row>
    <row r="101" spans="2:16" x14ac:dyDescent="0.25">
      <c r="B101" s="172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4"/>
    </row>
    <row r="102" spans="2:16" x14ac:dyDescent="0.25">
      <c r="B102" s="172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4"/>
    </row>
    <row r="103" spans="2:16" x14ac:dyDescent="0.25">
      <c r="B103" s="172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4"/>
    </row>
    <row r="104" spans="2:16" x14ac:dyDescent="0.25">
      <c r="B104" s="172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4"/>
    </row>
    <row r="105" spans="2:16" x14ac:dyDescent="0.25">
      <c r="B105" s="172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4"/>
    </row>
    <row r="106" spans="2:16" x14ac:dyDescent="0.25">
      <c r="B106" s="172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4"/>
    </row>
    <row r="107" spans="2:16" x14ac:dyDescent="0.25">
      <c r="B107" s="172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4"/>
    </row>
    <row r="108" spans="2:16" x14ac:dyDescent="0.25">
      <c r="B108" s="172"/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4"/>
    </row>
    <row r="109" spans="2:16" x14ac:dyDescent="0.25">
      <c r="B109" s="172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4"/>
    </row>
    <row r="110" spans="2:16" x14ac:dyDescent="0.25">
      <c r="B110" s="172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4"/>
    </row>
    <row r="111" spans="2:16" x14ac:dyDescent="0.25">
      <c r="B111" s="172"/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4"/>
    </row>
    <row r="112" spans="2:16" x14ac:dyDescent="0.25">
      <c r="B112" s="172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4"/>
    </row>
    <row r="113" spans="1:16" x14ac:dyDescent="0.25">
      <c r="B113" s="172"/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4"/>
    </row>
    <row r="114" spans="1:16" x14ac:dyDescent="0.25">
      <c r="B114" s="172"/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4"/>
    </row>
    <row r="115" spans="1:16" x14ac:dyDescent="0.25">
      <c r="B115" s="172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4"/>
    </row>
    <row r="116" spans="1:16" x14ac:dyDescent="0.25">
      <c r="B116" s="172"/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4"/>
    </row>
    <row r="117" spans="1:16" ht="15.75" thickBot="1" x14ac:dyDescent="0.3">
      <c r="B117" s="175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7"/>
    </row>
    <row r="119" spans="1:16" ht="15.75" thickBot="1" x14ac:dyDescent="0.3">
      <c r="A119" s="136" t="s">
        <v>129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</row>
    <row r="120" spans="1:16" ht="15.75" thickBot="1" x14ac:dyDescent="0.3">
      <c r="B120" s="163"/>
      <c r="C120" s="164"/>
      <c r="D120" s="164"/>
      <c r="E120" s="164"/>
      <c r="F120" s="164"/>
      <c r="G120" s="164"/>
      <c r="H120" s="165"/>
      <c r="I120" s="134"/>
      <c r="J120" s="134"/>
      <c r="K120" s="134"/>
      <c r="L120" s="134"/>
      <c r="M120" s="134"/>
      <c r="N120" s="134"/>
      <c r="O120" s="134"/>
      <c r="P120" s="134"/>
    </row>
    <row r="121" spans="1:16" ht="15.75" thickBot="1" x14ac:dyDescent="0.3"/>
    <row r="122" spans="1:16" ht="15.75" thickBot="1" x14ac:dyDescent="0.3">
      <c r="B122" s="163"/>
      <c r="C122" s="164"/>
      <c r="D122" s="164"/>
      <c r="E122" s="164"/>
      <c r="F122" s="164"/>
      <c r="G122" s="164"/>
      <c r="H122" s="165"/>
    </row>
    <row r="123" spans="1:16" ht="15.75" thickBot="1" x14ac:dyDescent="0.3"/>
    <row r="124" spans="1:16" ht="15.75" thickBot="1" x14ac:dyDescent="0.3">
      <c r="B124" s="163"/>
      <c r="C124" s="164"/>
      <c r="D124" s="164"/>
      <c r="E124" s="164"/>
      <c r="F124" s="164"/>
      <c r="G124" s="164"/>
      <c r="H124" s="165"/>
    </row>
    <row r="125" spans="1:16" ht="15.75" thickBot="1" x14ac:dyDescent="0.3"/>
    <row r="126" spans="1:16" ht="15.75" thickBot="1" x14ac:dyDescent="0.3">
      <c r="B126" s="163"/>
      <c r="C126" s="164"/>
      <c r="D126" s="164"/>
      <c r="E126" s="164"/>
      <c r="F126" s="164"/>
      <c r="G126" s="164"/>
      <c r="H126" s="165"/>
    </row>
    <row r="127" spans="1:16" ht="15.75" thickBot="1" x14ac:dyDescent="0.3"/>
    <row r="128" spans="1:16" ht="15.75" thickBot="1" x14ac:dyDescent="0.3">
      <c r="B128" s="163"/>
      <c r="C128" s="164"/>
      <c r="D128" s="164"/>
      <c r="E128" s="164"/>
      <c r="F128" s="164"/>
      <c r="G128" s="164"/>
      <c r="H128" s="165"/>
    </row>
    <row r="132" spans="1:25" s="135" customFormat="1" x14ac:dyDescent="0.25">
      <c r="A132" s="135" t="s">
        <v>154</v>
      </c>
    </row>
    <row r="133" spans="1:25" s="138" customFormat="1" x14ac:dyDescent="0.25"/>
    <row r="134" spans="1:25" x14ac:dyDescent="0.25">
      <c r="A134" s="162" t="s">
        <v>155</v>
      </c>
      <c r="B134" s="162"/>
      <c r="C134" s="162"/>
      <c r="D134" s="162"/>
      <c r="E134" s="162"/>
      <c r="F134" s="162" t="s">
        <v>170</v>
      </c>
      <c r="G134" s="162"/>
      <c r="H134" s="162"/>
      <c r="I134" s="162" t="s">
        <v>156</v>
      </c>
      <c r="J134" s="162"/>
      <c r="K134" s="162"/>
      <c r="L134" s="162"/>
      <c r="M134" s="162"/>
      <c r="N134" s="162" t="s">
        <v>157</v>
      </c>
      <c r="O134" s="162"/>
      <c r="P134" s="162"/>
      <c r="Q134" s="162" t="s">
        <v>164</v>
      </c>
      <c r="R134" s="162"/>
      <c r="S134" s="162"/>
      <c r="T134" s="162"/>
      <c r="U134" s="162"/>
      <c r="V134" s="162"/>
      <c r="W134" s="162" t="s">
        <v>165</v>
      </c>
      <c r="X134" s="162"/>
      <c r="Y134" s="162"/>
    </row>
    <row r="135" spans="1:25" x14ac:dyDescent="0.25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</row>
    <row r="136" spans="1:25" x14ac:dyDescent="0.25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</row>
    <row r="137" spans="1:25" x14ac:dyDescent="0.25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</row>
    <row r="138" spans="1:25" x14ac:dyDescent="0.25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</row>
    <row r="139" spans="1:25" x14ac:dyDescent="0.25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</row>
    <row r="140" spans="1:25" x14ac:dyDescent="0.25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</row>
    <row r="141" spans="1:25" x14ac:dyDescent="0.25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</row>
    <row r="142" spans="1:25" x14ac:dyDescent="0.25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</row>
    <row r="143" spans="1:25" x14ac:dyDescent="0.25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</row>
    <row r="144" spans="1:25" x14ac:dyDescent="0.25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</row>
    <row r="145" spans="1:25" x14ac:dyDescent="0.25">
      <c r="A145" s="161"/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</row>
    <row r="146" spans="1:25" x14ac:dyDescent="0.25">
      <c r="A146" s="161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</row>
    <row r="147" spans="1:25" x14ac:dyDescent="0.25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</row>
    <row r="148" spans="1:25" x14ac:dyDescent="0.25">
      <c r="A148" s="161"/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</row>
  </sheetData>
  <mergeCells count="143">
    <mergeCell ref="B77:I77"/>
    <mergeCell ref="L77:N77"/>
    <mergeCell ref="B79:I79"/>
    <mergeCell ref="L79:N79"/>
    <mergeCell ref="B81:I81"/>
    <mergeCell ref="L81:N81"/>
    <mergeCell ref="A26:B26"/>
    <mergeCell ref="C26:J26"/>
    <mergeCell ref="A28:B28"/>
    <mergeCell ref="C28:D28"/>
    <mergeCell ref="F28:G28"/>
    <mergeCell ref="H28:J28"/>
    <mergeCell ref="L28:M28"/>
    <mergeCell ref="N28:P28"/>
    <mergeCell ref="B31:P51"/>
    <mergeCell ref="B54:P74"/>
    <mergeCell ref="B18:C18"/>
    <mergeCell ref="F18:K18"/>
    <mergeCell ref="B20:D20"/>
    <mergeCell ref="F20:G20"/>
    <mergeCell ref="H20:J20"/>
    <mergeCell ref="M20:N20"/>
    <mergeCell ref="B22:D22"/>
    <mergeCell ref="G22:I22"/>
    <mergeCell ref="B24:G24"/>
    <mergeCell ref="J24:O24"/>
    <mergeCell ref="B14:H14"/>
    <mergeCell ref="K14:P14"/>
    <mergeCell ref="B16:D16"/>
    <mergeCell ref="G16:H16"/>
    <mergeCell ref="J16:K16"/>
    <mergeCell ref="L16:P16"/>
    <mergeCell ref="B4:P4"/>
    <mergeCell ref="A6:C6"/>
    <mergeCell ref="B8:E8"/>
    <mergeCell ref="J8:M8"/>
    <mergeCell ref="A10:B10"/>
    <mergeCell ref="C10:F10"/>
    <mergeCell ref="H10:J10"/>
    <mergeCell ref="K10:N10"/>
    <mergeCell ref="B12:L12"/>
    <mergeCell ref="O12:P12"/>
    <mergeCell ref="B128:H128"/>
    <mergeCell ref="B86:P86"/>
    <mergeCell ref="B94:P94"/>
    <mergeCell ref="B92:P92"/>
    <mergeCell ref="B90:P90"/>
    <mergeCell ref="B88:P88"/>
    <mergeCell ref="B97:P117"/>
    <mergeCell ref="B120:H120"/>
    <mergeCell ref="B122:H122"/>
    <mergeCell ref="B124:H124"/>
    <mergeCell ref="B126:H126"/>
    <mergeCell ref="N134:P134"/>
    <mergeCell ref="N135:P135"/>
    <mergeCell ref="Q134:V134"/>
    <mergeCell ref="Q135:V135"/>
    <mergeCell ref="W134:Y134"/>
    <mergeCell ref="W135:Y135"/>
    <mergeCell ref="A135:E135"/>
    <mergeCell ref="A134:E134"/>
    <mergeCell ref="F134:H134"/>
    <mergeCell ref="F135:H135"/>
    <mergeCell ref="I134:M134"/>
    <mergeCell ref="I135:M135"/>
    <mergeCell ref="W136:Y136"/>
    <mergeCell ref="A137:E137"/>
    <mergeCell ref="F137:H137"/>
    <mergeCell ref="I137:M137"/>
    <mergeCell ref="N137:P137"/>
    <mergeCell ref="Q137:V137"/>
    <mergeCell ref="W137:Y137"/>
    <mergeCell ref="A136:E136"/>
    <mergeCell ref="F136:H136"/>
    <mergeCell ref="I136:M136"/>
    <mergeCell ref="N136:P136"/>
    <mergeCell ref="Q136:V136"/>
    <mergeCell ref="W138:Y138"/>
    <mergeCell ref="A139:E139"/>
    <mergeCell ref="F139:H139"/>
    <mergeCell ref="I139:M139"/>
    <mergeCell ref="N139:P139"/>
    <mergeCell ref="Q139:V139"/>
    <mergeCell ref="W139:Y139"/>
    <mergeCell ref="A138:E138"/>
    <mergeCell ref="F138:H138"/>
    <mergeCell ref="I138:M138"/>
    <mergeCell ref="N138:P138"/>
    <mergeCell ref="Q138:V138"/>
    <mergeCell ref="W140:Y140"/>
    <mergeCell ref="A141:E141"/>
    <mergeCell ref="F141:H141"/>
    <mergeCell ref="I141:M141"/>
    <mergeCell ref="N141:P141"/>
    <mergeCell ref="Q141:V141"/>
    <mergeCell ref="W141:Y141"/>
    <mergeCell ref="A140:E140"/>
    <mergeCell ref="F140:H140"/>
    <mergeCell ref="I140:M140"/>
    <mergeCell ref="N140:P140"/>
    <mergeCell ref="Q140:V140"/>
    <mergeCell ref="W142:Y142"/>
    <mergeCell ref="A143:E143"/>
    <mergeCell ref="F143:H143"/>
    <mergeCell ref="I143:M143"/>
    <mergeCell ref="N143:P143"/>
    <mergeCell ref="Q143:V143"/>
    <mergeCell ref="W143:Y143"/>
    <mergeCell ref="A142:E142"/>
    <mergeCell ref="F142:H142"/>
    <mergeCell ref="I142:M142"/>
    <mergeCell ref="N142:P142"/>
    <mergeCell ref="Q142:V142"/>
    <mergeCell ref="W144:Y144"/>
    <mergeCell ref="A145:E145"/>
    <mergeCell ref="F145:H145"/>
    <mergeCell ref="I145:M145"/>
    <mergeCell ref="N145:P145"/>
    <mergeCell ref="Q145:V145"/>
    <mergeCell ref="W145:Y145"/>
    <mergeCell ref="A144:E144"/>
    <mergeCell ref="F144:H144"/>
    <mergeCell ref="I144:M144"/>
    <mergeCell ref="N144:P144"/>
    <mergeCell ref="Q144:V144"/>
    <mergeCell ref="W148:Y148"/>
    <mergeCell ref="A148:E148"/>
    <mergeCell ref="F148:H148"/>
    <mergeCell ref="I148:M148"/>
    <mergeCell ref="N148:P148"/>
    <mergeCell ref="Q148:V148"/>
    <mergeCell ref="W146:Y146"/>
    <mergeCell ref="A147:E147"/>
    <mergeCell ref="F147:H147"/>
    <mergeCell ref="I147:M147"/>
    <mergeCell ref="N147:P147"/>
    <mergeCell ref="Q147:V147"/>
    <mergeCell ref="W147:Y147"/>
    <mergeCell ref="A146:E146"/>
    <mergeCell ref="F146:H146"/>
    <mergeCell ref="I146:M146"/>
    <mergeCell ref="N146:P146"/>
    <mergeCell ref="Q146:V146"/>
  </mergeCells>
  <hyperlinks>
    <hyperlink ref="B24" r:id="rId1"/>
    <hyperlink ref="J24" r:id="rId2"/>
  </hyperlinks>
  <pageMargins left="0.7" right="0.7" top="0.75" bottom="0.75" header="0.3" footer="0.3"/>
  <pageSetup paperSize="9"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Sheet2!$G$4:$G$16</xm:f>
          </x14:formula1>
          <xm:sqref>B94:P94</xm:sqref>
        </x14:dataValidation>
        <x14:dataValidation type="list" allowBlank="1" showInputMessage="1" showErrorMessage="1">
          <x14:formula1>
            <xm:f>Sheet2!$B$4:$B$12</xm:f>
          </x14:formula1>
          <xm:sqref>B88:P88</xm:sqref>
        </x14:dataValidation>
        <x14:dataValidation type="list" allowBlank="1" showInputMessage="1" showErrorMessage="1">
          <x14:formula1>
            <xm:f>Sheet2!$K$4:$K$9</xm:f>
          </x14:formula1>
          <xm:sqref>N135:P148</xm:sqref>
        </x14:dataValidation>
        <x14:dataValidation type="list" allowBlank="1" showInputMessage="1" showErrorMessage="1">
          <x14:formula1>
            <xm:f>Sheet2!$N$4:$N$7</xm:f>
          </x14:formula1>
          <xm:sqref>W135:Y148</xm:sqref>
        </x14:dataValidation>
        <x14:dataValidation type="list" allowBlank="1" showInputMessage="1" showErrorMessage="1">
          <x14:formula1>
            <xm:f>Sheet2!$Q$4:$Q$6</xm:f>
          </x14:formula1>
          <xm:sqref>N28:P28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08"/>
  <sheetViews>
    <sheetView zoomScale="110" zoomScaleNormal="110" workbookViewId="0">
      <selection activeCell="U24" sqref="U24"/>
    </sheetView>
  </sheetViews>
  <sheetFormatPr defaultRowHeight="15" x14ac:dyDescent="0.25"/>
  <cols>
    <col min="1" max="1" width="5.42578125" bestFit="1" customWidth="1"/>
    <col min="2" max="2" width="22.7109375" customWidth="1"/>
    <col min="3" max="3" width="5.42578125" bestFit="1" customWidth="1"/>
    <col min="4" max="4" width="57.5703125" customWidth="1"/>
    <col min="5" max="6" width="1.85546875" bestFit="1" customWidth="1"/>
    <col min="7" max="9" width="3" bestFit="1" customWidth="1"/>
    <col min="10" max="13" width="1.85546875" bestFit="1" customWidth="1"/>
    <col min="14" max="18" width="2.7109375" bestFit="1" customWidth="1"/>
    <col min="19" max="21" width="3" bestFit="1" customWidth="1"/>
    <col min="22" max="28" width="2.7109375" bestFit="1" customWidth="1"/>
  </cols>
  <sheetData>
    <row r="1" spans="1:105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"/>
      <c r="X1" s="19"/>
      <c r="Y1" s="19"/>
      <c r="Z1" s="19"/>
      <c r="AA1" s="19"/>
      <c r="AB1" s="19"/>
      <c r="AC1" s="19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</row>
    <row r="2" spans="1:105" x14ac:dyDescent="0.2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9"/>
      <c r="X2" s="19"/>
      <c r="Y2" s="19"/>
      <c r="Z2" s="19"/>
      <c r="AA2" s="19"/>
      <c r="AB2" s="19"/>
      <c r="AC2" s="19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</row>
    <row r="3" spans="1:105" x14ac:dyDescent="0.25">
      <c r="A3" s="192" t="s">
        <v>1</v>
      </c>
      <c r="B3" s="192"/>
      <c r="C3" s="192"/>
      <c r="D3" s="192"/>
      <c r="E3" s="190" t="s">
        <v>2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"/>
      <c r="X3" s="19"/>
      <c r="Y3" s="19"/>
      <c r="Z3" s="19"/>
      <c r="AA3" s="19"/>
      <c r="AB3" s="19"/>
      <c r="AC3" s="19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</row>
    <row r="4" spans="1:105" ht="15.75" thickBot="1" x14ac:dyDescent="0.3">
      <c r="A4" s="3" t="s">
        <v>3</v>
      </c>
      <c r="B4" s="3" t="s">
        <v>4</v>
      </c>
      <c r="C4" s="3" t="s">
        <v>3</v>
      </c>
      <c r="D4" s="4" t="s">
        <v>5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  <c r="V4" s="5">
        <v>18</v>
      </c>
      <c r="W4" s="19"/>
      <c r="X4" s="19"/>
      <c r="Y4" s="19"/>
      <c r="Z4" s="19"/>
      <c r="AA4" s="19"/>
      <c r="AB4" s="19"/>
      <c r="AC4" s="19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</row>
    <row r="5" spans="1:105" ht="9" customHeight="1" x14ac:dyDescent="0.25">
      <c r="A5" s="193">
        <v>1</v>
      </c>
      <c r="B5" s="193" t="s">
        <v>6</v>
      </c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2"/>
      <c r="W5" s="19"/>
      <c r="X5" s="19"/>
      <c r="Y5" s="19"/>
      <c r="Z5" s="19"/>
      <c r="AA5" s="19"/>
      <c r="AB5" s="19"/>
      <c r="AC5" s="19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</row>
    <row r="6" spans="1:105" x14ac:dyDescent="0.25">
      <c r="A6" s="183"/>
      <c r="B6" s="183"/>
      <c r="C6" s="107" t="s">
        <v>7</v>
      </c>
      <c r="D6" s="18" t="s">
        <v>8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2"/>
      <c r="W6" s="19"/>
      <c r="X6" s="19"/>
      <c r="Y6" s="19"/>
      <c r="Z6" s="19"/>
      <c r="AA6" s="19"/>
      <c r="AB6" s="19"/>
      <c r="AC6" s="19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</row>
    <row r="7" spans="1:105" ht="9" customHeight="1" x14ac:dyDescent="0.25">
      <c r="A7" s="182">
        <v>2</v>
      </c>
      <c r="B7" s="184" t="s">
        <v>87</v>
      </c>
      <c r="C7" s="108"/>
      <c r="D7" s="13"/>
      <c r="E7" s="2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9"/>
      <c r="X7" s="19"/>
      <c r="Y7" s="19"/>
      <c r="Z7" s="19"/>
      <c r="AA7" s="19"/>
      <c r="AB7" s="19"/>
      <c r="AC7" s="19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</row>
    <row r="8" spans="1:105" ht="21" customHeight="1" x14ac:dyDescent="0.25">
      <c r="A8" s="189"/>
      <c r="B8" s="188"/>
      <c r="C8" s="109" t="s">
        <v>9</v>
      </c>
      <c r="D8" s="10" t="s">
        <v>10</v>
      </c>
      <c r="E8" s="1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9"/>
      <c r="X8" s="19"/>
      <c r="Y8" s="19"/>
      <c r="Z8" s="19"/>
      <c r="AA8" s="19"/>
      <c r="AB8" s="19"/>
      <c r="AC8" s="19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</row>
    <row r="9" spans="1:105" ht="9" customHeight="1" x14ac:dyDescent="0.25">
      <c r="A9" s="182">
        <v>3</v>
      </c>
      <c r="B9" s="184" t="s">
        <v>220</v>
      </c>
      <c r="C9" s="110"/>
      <c r="D9" s="18"/>
      <c r="E9" s="20"/>
      <c r="F9" s="20"/>
      <c r="G9" s="20"/>
      <c r="H9" s="20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9"/>
      <c r="X9" s="19"/>
      <c r="Y9" s="19"/>
      <c r="Z9" s="19"/>
      <c r="AA9" s="19"/>
      <c r="AB9" s="19"/>
      <c r="AC9" s="19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</row>
    <row r="10" spans="1:105" x14ac:dyDescent="0.25">
      <c r="A10" s="183"/>
      <c r="B10" s="185"/>
      <c r="C10" s="107" t="s">
        <v>11</v>
      </c>
      <c r="D10" s="18" t="s">
        <v>221</v>
      </c>
      <c r="E10" s="33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</row>
    <row r="11" spans="1:105" s="16" customFormat="1" x14ac:dyDescent="0.25">
      <c r="A11" s="183"/>
      <c r="B11" s="185"/>
      <c r="C11" s="107" t="s">
        <v>12</v>
      </c>
      <c r="D11" s="18" t="s">
        <v>222</v>
      </c>
      <c r="E11" s="3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</row>
    <row r="12" spans="1:105" s="16" customFormat="1" x14ac:dyDescent="0.25">
      <c r="A12" s="183"/>
      <c r="B12" s="185"/>
      <c r="C12" s="107" t="s">
        <v>92</v>
      </c>
      <c r="D12" s="18" t="s">
        <v>223</v>
      </c>
      <c r="E12" s="19"/>
      <c r="F12" s="33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s="16" customFormat="1" x14ac:dyDescent="0.25">
      <c r="A13" s="183"/>
      <c r="B13" s="185"/>
      <c r="C13" s="107" t="s">
        <v>98</v>
      </c>
      <c r="D13" s="18" t="s">
        <v>224</v>
      </c>
      <c r="E13" s="19"/>
      <c r="F13" s="34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</row>
    <row r="14" spans="1:105" s="16" customFormat="1" x14ac:dyDescent="0.25">
      <c r="A14" s="183"/>
      <c r="B14" s="185"/>
      <c r="C14" s="107" t="s">
        <v>109</v>
      </c>
      <c r="D14" s="18" t="s">
        <v>225</v>
      </c>
      <c r="E14" s="19"/>
      <c r="F14" s="33"/>
      <c r="G14" s="33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</row>
    <row r="15" spans="1:105" s="16" customFormat="1" x14ac:dyDescent="0.25">
      <c r="A15" s="183"/>
      <c r="B15" s="185"/>
      <c r="C15" s="107" t="s">
        <v>116</v>
      </c>
      <c r="D15" s="18" t="s">
        <v>226</v>
      </c>
      <c r="E15" s="11"/>
      <c r="F15" s="11"/>
      <c r="G15" s="155"/>
      <c r="H15" s="155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9"/>
      <c r="Y15" s="19"/>
      <c r="Z15" s="19"/>
      <c r="AA15" s="19"/>
      <c r="AB15" s="19"/>
      <c r="AC15" s="19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</row>
    <row r="16" spans="1:105" ht="9" customHeight="1" x14ac:dyDescent="0.25">
      <c r="A16" s="182">
        <v>4</v>
      </c>
      <c r="B16" s="184" t="s">
        <v>227</v>
      </c>
      <c r="C16" s="108"/>
      <c r="D16" s="13"/>
      <c r="E16" s="18"/>
      <c r="F16" s="18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  <c r="AB16" s="19"/>
      <c r="AC16" s="19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</row>
    <row r="17" spans="1:105" x14ac:dyDescent="0.25">
      <c r="A17" s="183"/>
      <c r="B17" s="185"/>
      <c r="C17" s="107" t="s">
        <v>13</v>
      </c>
      <c r="D17" s="106" t="s">
        <v>228</v>
      </c>
      <c r="E17" s="19"/>
      <c r="F17" s="19"/>
      <c r="G17" s="15"/>
      <c r="H17" s="15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</row>
    <row r="18" spans="1:105" ht="15" customHeight="1" x14ac:dyDescent="0.25">
      <c r="A18" s="183"/>
      <c r="B18" s="185"/>
      <c r="C18" s="107" t="s">
        <v>83</v>
      </c>
      <c r="D18" s="105" t="s">
        <v>229</v>
      </c>
      <c r="E18" s="19"/>
      <c r="F18" s="19"/>
      <c r="G18" s="19"/>
      <c r="H18" s="85"/>
      <c r="I18" s="8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</row>
    <row r="19" spans="1:105" s="16" customFormat="1" ht="15" customHeight="1" x14ac:dyDescent="0.25">
      <c r="A19" s="183"/>
      <c r="B19" s="185"/>
      <c r="C19" s="107" t="s">
        <v>84</v>
      </c>
      <c r="D19" s="18" t="s">
        <v>235</v>
      </c>
      <c r="E19" s="19"/>
      <c r="F19" s="19"/>
      <c r="G19" s="19"/>
      <c r="H19" s="19"/>
      <c r="I19" s="15"/>
      <c r="J19" s="1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</row>
    <row r="20" spans="1:105" s="16" customFormat="1" ht="15" customHeight="1" x14ac:dyDescent="0.25">
      <c r="A20" s="183"/>
      <c r="B20" s="185"/>
      <c r="C20" s="107" t="s">
        <v>89</v>
      </c>
      <c r="D20" s="18" t="s">
        <v>234</v>
      </c>
      <c r="E20" s="19"/>
      <c r="F20" s="19"/>
      <c r="G20" s="19"/>
      <c r="H20" s="19"/>
      <c r="I20" s="85"/>
      <c r="J20" s="85"/>
      <c r="K20" s="85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</row>
    <row r="21" spans="1:105" s="16" customFormat="1" ht="15" customHeight="1" x14ac:dyDescent="0.25">
      <c r="A21" s="183"/>
      <c r="B21" s="185"/>
      <c r="C21" s="107" t="s">
        <v>90</v>
      </c>
      <c r="D21" s="18" t="s">
        <v>233</v>
      </c>
      <c r="E21" s="19"/>
      <c r="F21" s="19"/>
      <c r="G21" s="19"/>
      <c r="H21" s="19"/>
      <c r="I21" s="19"/>
      <c r="J21" s="19"/>
      <c r="K21" s="15"/>
      <c r="L21" s="15"/>
      <c r="M21" s="15"/>
      <c r="N21" s="15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</row>
    <row r="22" spans="1:105" s="16" customFormat="1" ht="15" customHeight="1" x14ac:dyDescent="0.25">
      <c r="A22" s="183"/>
      <c r="B22" s="185"/>
      <c r="C22" s="107" t="s">
        <v>91</v>
      </c>
      <c r="D22" s="18" t="s">
        <v>230</v>
      </c>
      <c r="E22" s="19"/>
      <c r="F22" s="19"/>
      <c r="G22" s="19"/>
      <c r="H22" s="19"/>
      <c r="I22" s="19"/>
      <c r="J22" s="19"/>
      <c r="K22" s="85"/>
      <c r="L22" s="85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</row>
    <row r="23" spans="1:105" s="16" customFormat="1" ht="15" customHeight="1" x14ac:dyDescent="0.25">
      <c r="A23" s="183"/>
      <c r="B23" s="185"/>
      <c r="C23" s="107" t="s">
        <v>114</v>
      </c>
      <c r="D23" s="18" t="s">
        <v>231</v>
      </c>
      <c r="E23" s="19"/>
      <c r="F23" s="19"/>
      <c r="G23" s="19"/>
      <c r="H23" s="19"/>
      <c r="I23" s="19"/>
      <c r="J23" s="19"/>
      <c r="K23" s="19"/>
      <c r="L23" s="15"/>
      <c r="M23" s="15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</row>
    <row r="24" spans="1:105" s="16" customFormat="1" ht="15" customHeight="1" x14ac:dyDescent="0.25">
      <c r="A24" s="183"/>
      <c r="B24" s="185"/>
      <c r="C24" s="107" t="s">
        <v>115</v>
      </c>
      <c r="D24" s="18" t="s">
        <v>232</v>
      </c>
      <c r="E24" s="19"/>
      <c r="F24" s="11"/>
      <c r="G24" s="11"/>
      <c r="H24" s="11"/>
      <c r="I24" s="11"/>
      <c r="J24" s="11"/>
      <c r="K24" s="11"/>
      <c r="L24" s="11"/>
      <c r="M24" s="154"/>
      <c r="N24" s="154"/>
      <c r="O24" s="154"/>
      <c r="P24" s="154"/>
      <c r="Q24" s="11"/>
      <c r="R24" s="11"/>
      <c r="S24" s="11"/>
      <c r="T24" s="11"/>
      <c r="U24" s="11"/>
      <c r="V24" s="11"/>
      <c r="W24" s="19"/>
      <c r="X24" s="19"/>
      <c r="Y24" s="19"/>
      <c r="Z24" s="19"/>
      <c r="AA24" s="19"/>
      <c r="AB24" s="19"/>
      <c r="AC24" s="19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</row>
    <row r="25" spans="1:105" ht="9" customHeight="1" x14ac:dyDescent="0.25">
      <c r="A25" s="182">
        <v>5</v>
      </c>
      <c r="B25" s="184" t="s">
        <v>236</v>
      </c>
      <c r="C25" s="111"/>
      <c r="D25" s="13"/>
      <c r="E25" s="12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52"/>
      <c r="R25" s="152"/>
      <c r="S25" s="152"/>
      <c r="T25" s="18"/>
      <c r="U25" s="18"/>
      <c r="V25" s="18"/>
      <c r="W25" s="19"/>
      <c r="X25" s="19"/>
      <c r="Y25" s="19"/>
      <c r="Z25" s="19"/>
      <c r="AA25" s="19"/>
      <c r="AB25" s="19"/>
      <c r="AC25" s="19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</row>
    <row r="26" spans="1:105" s="16" customFormat="1" x14ac:dyDescent="0.25">
      <c r="A26" s="183"/>
      <c r="B26" s="185"/>
      <c r="C26" s="143" t="s">
        <v>14</v>
      </c>
      <c r="D26" s="18" t="s">
        <v>238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5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</row>
    <row r="27" spans="1:105" x14ac:dyDescent="0.25">
      <c r="A27" s="189"/>
      <c r="B27" s="188"/>
      <c r="C27" s="109" t="s">
        <v>237</v>
      </c>
      <c r="D27" s="92" t="s">
        <v>239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4"/>
      <c r="R27" s="14"/>
      <c r="S27" s="14"/>
      <c r="T27" s="11"/>
      <c r="U27" s="11"/>
      <c r="V27" s="11"/>
      <c r="W27" s="19"/>
      <c r="X27" s="19"/>
      <c r="Y27" s="19"/>
      <c r="Z27" s="19"/>
      <c r="AA27" s="19"/>
      <c r="AB27" s="19"/>
      <c r="AC27" s="19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</row>
    <row r="28" spans="1:105" s="16" customFormat="1" ht="9" customHeight="1" x14ac:dyDescent="0.25">
      <c r="A28" s="182">
        <v>5</v>
      </c>
      <c r="B28" s="184" t="s">
        <v>88</v>
      </c>
      <c r="C28" s="142"/>
      <c r="D28" s="13"/>
      <c r="E28" s="12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52"/>
      <c r="U28" s="18"/>
      <c r="V28" s="18"/>
      <c r="W28" s="19"/>
      <c r="X28" s="19"/>
      <c r="Y28" s="19"/>
      <c r="Z28" s="19"/>
      <c r="AA28" s="19"/>
      <c r="AB28" s="19"/>
      <c r="AC28" s="19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</row>
    <row r="29" spans="1:105" s="16" customFormat="1" x14ac:dyDescent="0.25">
      <c r="A29" s="189"/>
      <c r="B29" s="188"/>
      <c r="C29" s="145" t="s">
        <v>14</v>
      </c>
      <c r="D29" s="92" t="s">
        <v>86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56"/>
      <c r="U29" s="11"/>
      <c r="V29" s="11"/>
      <c r="W29" s="19"/>
      <c r="X29" s="19"/>
      <c r="Y29" s="19"/>
      <c r="Z29" s="19"/>
      <c r="AA29" s="19"/>
      <c r="AB29" s="19"/>
      <c r="AC29" s="19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</row>
    <row r="30" spans="1:105" s="16" customFormat="1" x14ac:dyDescent="0.25">
      <c r="A30" s="91"/>
      <c r="B30" s="90"/>
      <c r="C30" s="144"/>
      <c r="D30" s="18"/>
      <c r="E30" s="19">
        <v>8</v>
      </c>
      <c r="F30" s="19">
        <v>9</v>
      </c>
      <c r="G30" s="19">
        <v>10</v>
      </c>
      <c r="H30" s="19">
        <v>11</v>
      </c>
      <c r="I30" s="19">
        <v>12</v>
      </c>
      <c r="J30" s="19">
        <v>1</v>
      </c>
      <c r="K30" s="19">
        <v>2</v>
      </c>
      <c r="L30" s="19">
        <v>3</v>
      </c>
      <c r="M30" s="19">
        <v>4</v>
      </c>
      <c r="N30" s="19">
        <v>5</v>
      </c>
      <c r="O30" s="19">
        <v>6</v>
      </c>
      <c r="P30" s="19">
        <v>7</v>
      </c>
      <c r="Q30" s="19">
        <v>8</v>
      </c>
      <c r="R30" s="19">
        <v>9</v>
      </c>
      <c r="S30" s="19">
        <v>10</v>
      </c>
      <c r="T30" s="19">
        <v>11</v>
      </c>
      <c r="U30" s="19">
        <v>12</v>
      </c>
      <c r="V30" s="19"/>
      <c r="W30" s="19"/>
      <c r="X30" s="19"/>
      <c r="Y30" s="19"/>
      <c r="Z30" s="19"/>
      <c r="AA30" s="19"/>
      <c r="AB30" s="19"/>
      <c r="AC30" s="19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</row>
    <row r="31" spans="1:105" s="16" customFormat="1" x14ac:dyDescent="0.25">
      <c r="A31" s="186"/>
      <c r="B31" s="187"/>
      <c r="C31" s="84"/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</row>
    <row r="32" spans="1:105" s="16" customFormat="1" x14ac:dyDescent="0.25">
      <c r="A32" s="186"/>
      <c r="B32" s="187"/>
      <c r="C32" s="84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</row>
    <row r="33" spans="1:105" x14ac:dyDescent="0.25">
      <c r="A33" s="186"/>
      <c r="B33" s="187"/>
      <c r="C33" s="84"/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</row>
    <row r="34" spans="1:105" x14ac:dyDescent="0.25">
      <c r="A34" s="186"/>
      <c r="B34" s="187"/>
      <c r="C34" s="84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</row>
    <row r="35" spans="1:105" x14ac:dyDescent="0.25">
      <c r="A35" s="1"/>
      <c r="B35" s="1"/>
      <c r="C35" s="84"/>
      <c r="E35" s="17"/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7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</row>
    <row r="36" spans="1:105" x14ac:dyDescent="0.25">
      <c r="A36" s="1"/>
      <c r="B36" s="1"/>
      <c r="C36" s="1"/>
      <c r="D36" s="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</row>
    <row r="37" spans="1:10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</row>
    <row r="38" spans="1:10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</row>
    <row r="39" spans="1:105" s="17" customFormat="1" x14ac:dyDescent="0.25"/>
    <row r="40" spans="1:105" s="17" customFormat="1" x14ac:dyDescent="0.25"/>
    <row r="41" spans="1:105" s="17" customFormat="1" x14ac:dyDescent="0.25"/>
    <row r="42" spans="1:105" s="17" customFormat="1" x14ac:dyDescent="0.25"/>
    <row r="43" spans="1:105" s="17" customFormat="1" x14ac:dyDescent="0.25"/>
    <row r="44" spans="1:105" s="17" customFormat="1" x14ac:dyDescent="0.25"/>
    <row r="45" spans="1:105" s="17" customFormat="1" x14ac:dyDescent="0.25"/>
    <row r="46" spans="1:105" s="17" customFormat="1" x14ac:dyDescent="0.25"/>
    <row r="47" spans="1:105" s="17" customFormat="1" x14ac:dyDescent="0.25"/>
    <row r="48" spans="1:105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</sheetData>
  <mergeCells count="17">
    <mergeCell ref="E3:V3"/>
    <mergeCell ref="A1:V1"/>
    <mergeCell ref="A7:A8"/>
    <mergeCell ref="B7:B8"/>
    <mergeCell ref="A9:A15"/>
    <mergeCell ref="A3:D3"/>
    <mergeCell ref="A5:A6"/>
    <mergeCell ref="B5:B6"/>
    <mergeCell ref="B9:B15"/>
    <mergeCell ref="A16:A24"/>
    <mergeCell ref="B16:B24"/>
    <mergeCell ref="A31:A34"/>
    <mergeCell ref="B31:B34"/>
    <mergeCell ref="B25:B27"/>
    <mergeCell ref="A25:A27"/>
    <mergeCell ref="B28:B29"/>
    <mergeCell ref="A28:A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topLeftCell="A19" zoomScale="120" zoomScaleNormal="120" workbookViewId="0">
      <selection activeCell="V25" sqref="V25"/>
    </sheetView>
  </sheetViews>
  <sheetFormatPr defaultRowHeight="15" x14ac:dyDescent="0.25"/>
  <cols>
    <col min="1" max="1" width="10.140625" bestFit="1" customWidth="1"/>
    <col min="2" max="2" width="10.140625" customWidth="1"/>
    <col min="3" max="3" width="10.42578125" bestFit="1" customWidth="1"/>
    <col min="5" max="5" width="21.42578125" customWidth="1"/>
    <col min="6" max="6" width="27.42578125" customWidth="1"/>
    <col min="7" max="7" width="13.5703125" customWidth="1"/>
    <col min="10" max="10" width="10.42578125" bestFit="1" customWidth="1"/>
    <col min="11" max="11" width="13.85546875" customWidth="1"/>
    <col min="12" max="12" width="13.85546875" style="16" customWidth="1"/>
    <col min="13" max="13" width="13.5703125" bestFit="1" customWidth="1"/>
    <col min="19" max="19" width="13.85546875" bestFit="1" customWidth="1"/>
    <col min="21" max="21" width="11.28515625" bestFit="1" customWidth="1"/>
    <col min="22" max="22" width="12.140625" bestFit="1" customWidth="1"/>
    <col min="23" max="24" width="11.28515625" bestFit="1" customWidth="1"/>
  </cols>
  <sheetData>
    <row r="1" spans="1:16" x14ac:dyDescent="0.25">
      <c r="A1" s="16"/>
      <c r="B1" s="21" t="s">
        <v>15</v>
      </c>
      <c r="C1" s="16"/>
      <c r="D1" s="16"/>
      <c r="E1" s="16"/>
      <c r="F1" s="22"/>
      <c r="G1" s="16"/>
      <c r="H1" s="16"/>
      <c r="I1" s="16"/>
      <c r="J1" s="16"/>
      <c r="K1" s="16"/>
      <c r="M1" s="16"/>
      <c r="N1" s="16"/>
      <c r="O1" s="16"/>
    </row>
    <row r="2" spans="1:16" ht="15.75" thickBot="1" x14ac:dyDescent="0.3">
      <c r="A2" s="16"/>
      <c r="B2" s="21"/>
      <c r="C2" s="16"/>
      <c r="D2" s="16"/>
      <c r="E2" s="16"/>
      <c r="F2" s="22"/>
      <c r="G2" s="16"/>
      <c r="H2" s="16"/>
      <c r="I2" s="16"/>
      <c r="J2" s="16"/>
      <c r="K2" s="196" t="s">
        <v>16</v>
      </c>
      <c r="L2" s="196"/>
      <c r="N2" s="16"/>
      <c r="O2" s="16"/>
    </row>
    <row r="3" spans="1:16" x14ac:dyDescent="0.25">
      <c r="A3" s="16"/>
      <c r="B3" s="21" t="s">
        <v>17</v>
      </c>
      <c r="C3" s="35">
        <v>0.42</v>
      </c>
      <c r="D3" s="23"/>
      <c r="E3" s="16"/>
      <c r="F3" s="22"/>
      <c r="G3" s="16"/>
      <c r="H3" s="16"/>
      <c r="I3" s="16"/>
      <c r="J3" s="16"/>
      <c r="K3" s="29" t="str">
        <f>PROJETO!B4</f>
        <v>SERGIO CLERIO JORGE MOREIRA - ME</v>
      </c>
      <c r="L3" s="32">
        <f>SUM(M11:M14)</f>
        <v>128652</v>
      </c>
      <c r="M3" s="93"/>
      <c r="N3" s="16"/>
      <c r="O3" s="16"/>
    </row>
    <row r="4" spans="1:16" x14ac:dyDescent="0.25">
      <c r="A4" s="21" t="s">
        <v>101</v>
      </c>
      <c r="B4" s="21" t="s">
        <v>103</v>
      </c>
      <c r="C4" s="35">
        <v>0.11</v>
      </c>
      <c r="D4" s="23"/>
      <c r="E4" s="16"/>
      <c r="F4" s="22"/>
      <c r="G4" s="16"/>
      <c r="H4" s="16"/>
      <c r="I4" s="16"/>
      <c r="J4" s="16"/>
      <c r="K4" s="29" t="s">
        <v>104</v>
      </c>
      <c r="L4" s="32">
        <f>SUM(M18:M19)</f>
        <v>9990</v>
      </c>
      <c r="M4" s="93"/>
      <c r="N4" s="16"/>
      <c r="O4" s="16"/>
    </row>
    <row r="5" spans="1:16" x14ac:dyDescent="0.25">
      <c r="A5" s="16"/>
      <c r="B5" s="21" t="s">
        <v>212</v>
      </c>
      <c r="C5" s="35">
        <v>0.05</v>
      </c>
      <c r="D5" s="23"/>
      <c r="E5" s="16"/>
      <c r="F5" s="22"/>
      <c r="G5" s="16"/>
      <c r="H5" s="16"/>
      <c r="I5" s="16"/>
      <c r="J5" s="16"/>
      <c r="K5" s="28" t="s">
        <v>212</v>
      </c>
      <c r="L5" s="32">
        <f>SUM(M23:M26)</f>
        <v>151095</v>
      </c>
      <c r="M5" s="94"/>
      <c r="N5" s="16"/>
      <c r="O5" s="16"/>
    </row>
    <row r="6" spans="1:16" s="16" customFormat="1" x14ac:dyDescent="0.25">
      <c r="A6" s="21" t="s">
        <v>219</v>
      </c>
      <c r="B6" s="21"/>
      <c r="C6" s="35">
        <v>0.1</v>
      </c>
      <c r="D6" s="23"/>
      <c r="F6" s="22"/>
      <c r="K6" s="95" t="s">
        <v>36</v>
      </c>
      <c r="L6" s="96">
        <f>SUM(M30)</f>
        <v>25500</v>
      </c>
      <c r="M6" s="94"/>
    </row>
    <row r="7" spans="1:16" s="16" customFormat="1" ht="15.75" thickBot="1" x14ac:dyDescent="0.3">
      <c r="B7" s="21"/>
      <c r="C7" s="35"/>
      <c r="D7" s="23"/>
      <c r="F7" s="22"/>
      <c r="K7" s="24" t="s">
        <v>18</v>
      </c>
      <c r="L7" s="25">
        <f>SUM(L3:L6)</f>
        <v>315237</v>
      </c>
      <c r="M7" s="94"/>
    </row>
    <row r="8" spans="1:16" ht="15.75" thickTop="1" x14ac:dyDescent="0.25">
      <c r="A8" s="16"/>
      <c r="B8" s="16"/>
      <c r="C8" s="16"/>
      <c r="D8" s="16"/>
      <c r="E8" s="16"/>
      <c r="F8" s="22"/>
      <c r="G8" s="16"/>
      <c r="H8" s="16"/>
      <c r="I8" s="16"/>
      <c r="J8" s="16"/>
      <c r="K8" s="16"/>
      <c r="M8" s="16"/>
      <c r="N8" s="16"/>
      <c r="O8" s="16"/>
    </row>
    <row r="9" spans="1:16" x14ac:dyDescent="0.25">
      <c r="A9" s="195" t="s">
        <v>153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</row>
    <row r="10" spans="1:16" ht="45.75" thickBot="1" x14ac:dyDescent="0.3">
      <c r="A10" s="26" t="s">
        <v>19</v>
      </c>
      <c r="B10" s="26" t="s">
        <v>20</v>
      </c>
      <c r="C10" s="26" t="s">
        <v>21</v>
      </c>
      <c r="D10" s="27" t="s">
        <v>22</v>
      </c>
      <c r="E10" s="26" t="s">
        <v>23</v>
      </c>
      <c r="F10" s="27" t="s">
        <v>24</v>
      </c>
      <c r="G10" s="27" t="s">
        <v>25</v>
      </c>
      <c r="H10" s="26" t="s">
        <v>26</v>
      </c>
      <c r="I10" s="27" t="s">
        <v>27</v>
      </c>
      <c r="J10" s="27" t="s">
        <v>28</v>
      </c>
      <c r="K10" s="26" t="s">
        <v>29</v>
      </c>
      <c r="L10" s="26" t="s">
        <v>82</v>
      </c>
      <c r="M10" s="26" t="s">
        <v>30</v>
      </c>
      <c r="N10" s="27" t="s">
        <v>31</v>
      </c>
      <c r="O10" s="27" t="s">
        <v>32</v>
      </c>
    </row>
    <row r="11" spans="1:16" ht="84" x14ac:dyDescent="0.25">
      <c r="A11" s="28"/>
      <c r="B11" s="29">
        <v>4</v>
      </c>
      <c r="C11" s="30" t="s">
        <v>106</v>
      </c>
      <c r="D11" s="29" t="s">
        <v>35</v>
      </c>
      <c r="E11" s="30" t="s">
        <v>210</v>
      </c>
      <c r="F11" s="30" t="s">
        <v>37</v>
      </c>
      <c r="G11" s="29" t="s">
        <v>34</v>
      </c>
      <c r="H11" s="29">
        <v>3</v>
      </c>
      <c r="I11" s="29">
        <v>40</v>
      </c>
      <c r="J11" s="31">
        <v>3000</v>
      </c>
      <c r="K11" s="32">
        <f>J11*C$3</f>
        <v>1260</v>
      </c>
      <c r="L11" s="32">
        <f>SUM(J11:K11)</f>
        <v>4260</v>
      </c>
      <c r="M11" s="31">
        <f>(J11+K11)*H11</f>
        <v>12780</v>
      </c>
      <c r="N11" s="29">
        <f>I11*4*H11</f>
        <v>480</v>
      </c>
      <c r="O11" s="31">
        <f>M11/N11</f>
        <v>26.625</v>
      </c>
      <c r="P11" s="160"/>
    </row>
    <row r="12" spans="1:16" s="16" customFormat="1" ht="84" x14ac:dyDescent="0.25">
      <c r="A12" s="28"/>
      <c r="B12" s="29">
        <v>4</v>
      </c>
      <c r="C12" s="30" t="s">
        <v>106</v>
      </c>
      <c r="D12" s="29" t="s">
        <v>35</v>
      </c>
      <c r="E12" s="30" t="s">
        <v>211</v>
      </c>
      <c r="F12" s="30" t="s">
        <v>37</v>
      </c>
      <c r="G12" s="29" t="s">
        <v>34</v>
      </c>
      <c r="H12" s="29">
        <v>3</v>
      </c>
      <c r="I12" s="29">
        <v>40</v>
      </c>
      <c r="J12" s="31">
        <v>3000</v>
      </c>
      <c r="K12" s="32">
        <f>J12*C$3</f>
        <v>1260</v>
      </c>
      <c r="L12" s="32">
        <f>SUM(J12:K12)</f>
        <v>4260</v>
      </c>
      <c r="M12" s="31">
        <f>(J12+K12)*H12</f>
        <v>12780</v>
      </c>
      <c r="N12" s="29">
        <f>I12*4*H12</f>
        <v>480</v>
      </c>
      <c r="O12" s="31">
        <f>M12/N12</f>
        <v>26.625</v>
      </c>
    </row>
    <row r="13" spans="1:16" s="16" customFormat="1" ht="84" x14ac:dyDescent="0.25">
      <c r="A13" s="28"/>
      <c r="B13" s="29">
        <v>4</v>
      </c>
      <c r="C13" s="30" t="s">
        <v>106</v>
      </c>
      <c r="D13" s="29" t="s">
        <v>35</v>
      </c>
      <c r="E13" s="30" t="s">
        <v>210</v>
      </c>
      <c r="F13" s="30" t="s">
        <v>37</v>
      </c>
      <c r="G13" s="29" t="s">
        <v>34</v>
      </c>
      <c r="H13" s="29">
        <v>11</v>
      </c>
      <c r="I13" s="29">
        <v>40</v>
      </c>
      <c r="J13" s="31">
        <f>J11*(1+$C$6)</f>
        <v>3300.0000000000005</v>
      </c>
      <c r="K13" s="32">
        <f>J13*C$3</f>
        <v>1386.0000000000002</v>
      </c>
      <c r="L13" s="32">
        <f>SUM(J13:K13)</f>
        <v>4686.0000000000009</v>
      </c>
      <c r="M13" s="31">
        <f>(J13+K13)*H13</f>
        <v>51546.000000000007</v>
      </c>
      <c r="N13" s="29">
        <f>I13*4*H13</f>
        <v>1760</v>
      </c>
      <c r="O13" s="31">
        <f>M13/N13</f>
        <v>29.287500000000005</v>
      </c>
      <c r="P13" s="160"/>
    </row>
    <row r="14" spans="1:16" s="16" customFormat="1" ht="84" x14ac:dyDescent="0.25">
      <c r="A14" s="28"/>
      <c r="B14" s="29">
        <v>4</v>
      </c>
      <c r="C14" s="30" t="s">
        <v>106</v>
      </c>
      <c r="D14" s="29" t="s">
        <v>35</v>
      </c>
      <c r="E14" s="30" t="s">
        <v>211</v>
      </c>
      <c r="F14" s="30" t="s">
        <v>37</v>
      </c>
      <c r="G14" s="29" t="s">
        <v>34</v>
      </c>
      <c r="H14" s="29">
        <v>11</v>
      </c>
      <c r="I14" s="29">
        <v>40</v>
      </c>
      <c r="J14" s="31">
        <f>J12*(1+$C$6)</f>
        <v>3300.0000000000005</v>
      </c>
      <c r="K14" s="32">
        <f>J14*C$3</f>
        <v>1386.0000000000002</v>
      </c>
      <c r="L14" s="32">
        <f>SUM(J14:K14)</f>
        <v>4686.0000000000009</v>
      </c>
      <c r="M14" s="31">
        <f>(J14+K14)*H14</f>
        <v>51546.000000000007</v>
      </c>
      <c r="N14" s="29">
        <f>I14*4*H14</f>
        <v>1760</v>
      </c>
      <c r="O14" s="31">
        <f>M14/N14</f>
        <v>29.287500000000005</v>
      </c>
    </row>
    <row r="15" spans="1:16" x14ac:dyDescent="0.25">
      <c r="A15" s="28"/>
      <c r="B15" s="29"/>
      <c r="C15" s="30"/>
      <c r="D15" s="29"/>
      <c r="E15" s="30"/>
      <c r="F15" s="30"/>
      <c r="G15" s="29"/>
      <c r="H15" s="29"/>
      <c r="I15" s="29"/>
      <c r="J15" s="31"/>
      <c r="K15" s="32"/>
      <c r="L15" s="32"/>
      <c r="M15" s="31"/>
      <c r="N15" s="29"/>
      <c r="O15" s="31"/>
    </row>
    <row r="16" spans="1:16" x14ac:dyDescent="0.25">
      <c r="A16" s="194" t="s">
        <v>105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</row>
    <row r="17" spans="1:24" ht="45.75" thickBot="1" x14ac:dyDescent="0.3">
      <c r="A17" s="26" t="s">
        <v>19</v>
      </c>
      <c r="B17" s="26" t="s">
        <v>20</v>
      </c>
      <c r="C17" s="26" t="s">
        <v>21</v>
      </c>
      <c r="D17" s="27" t="s">
        <v>22</v>
      </c>
      <c r="E17" s="26" t="s">
        <v>23</v>
      </c>
      <c r="F17" s="27" t="s">
        <v>24</v>
      </c>
      <c r="G17" s="27" t="s">
        <v>25</v>
      </c>
      <c r="H17" s="26" t="s">
        <v>26</v>
      </c>
      <c r="I17" s="27" t="s">
        <v>27</v>
      </c>
      <c r="J17" s="27" t="s">
        <v>28</v>
      </c>
      <c r="K17" s="27" t="s">
        <v>110</v>
      </c>
      <c r="L17" s="26" t="s">
        <v>82</v>
      </c>
      <c r="M17" s="26" t="s">
        <v>30</v>
      </c>
      <c r="N17" s="27" t="s">
        <v>31</v>
      </c>
      <c r="O17" s="27" t="s">
        <v>32</v>
      </c>
    </row>
    <row r="18" spans="1:24" ht="36" x14ac:dyDescent="0.25">
      <c r="A18" s="28"/>
      <c r="B18" s="29">
        <v>4</v>
      </c>
      <c r="C18" s="29" t="s">
        <v>107</v>
      </c>
      <c r="D18" s="29" t="s">
        <v>35</v>
      </c>
      <c r="E18" s="30" t="s">
        <v>119</v>
      </c>
      <c r="F18" s="30" t="s">
        <v>99</v>
      </c>
      <c r="G18" s="30" t="s">
        <v>100</v>
      </c>
      <c r="H18" s="29">
        <v>3</v>
      </c>
      <c r="I18" s="29">
        <v>8</v>
      </c>
      <c r="J18" s="31">
        <v>3000</v>
      </c>
      <c r="K18" s="32">
        <f>J18*C$4</f>
        <v>330</v>
      </c>
      <c r="L18" s="32">
        <f>SUM(J18:K18)</f>
        <v>3330</v>
      </c>
      <c r="M18" s="31">
        <f>(J18+K18)*H18</f>
        <v>9990</v>
      </c>
      <c r="N18" s="29">
        <f>I18*4*H18</f>
        <v>96</v>
      </c>
      <c r="O18" s="31">
        <f>M18/N18</f>
        <v>104.0625</v>
      </c>
    </row>
    <row r="19" spans="1:24" ht="48" x14ac:dyDescent="0.25">
      <c r="A19" s="29"/>
      <c r="B19" s="29">
        <v>4</v>
      </c>
      <c r="C19" s="29" t="s">
        <v>107</v>
      </c>
      <c r="D19" s="29" t="s">
        <v>35</v>
      </c>
      <c r="E19" s="29" t="s">
        <v>112</v>
      </c>
      <c r="F19" s="104" t="s">
        <v>111</v>
      </c>
      <c r="G19" s="30" t="s">
        <v>100</v>
      </c>
      <c r="H19" s="29">
        <v>18</v>
      </c>
      <c r="I19" s="29">
        <v>20</v>
      </c>
      <c r="J19" s="31">
        <v>0</v>
      </c>
      <c r="K19" s="32">
        <f>J19*C$4</f>
        <v>0</v>
      </c>
      <c r="L19" s="32">
        <f>SUM(J19:K19)</f>
        <v>0</v>
      </c>
      <c r="M19" s="31">
        <f>(J19+K19)*H19</f>
        <v>0</v>
      </c>
      <c r="N19" s="29">
        <f>I19*4*H19</f>
        <v>1440</v>
      </c>
      <c r="O19" s="31">
        <f>M19/N19</f>
        <v>0</v>
      </c>
    </row>
    <row r="21" spans="1:24" x14ac:dyDescent="0.25">
      <c r="A21" s="194" t="s">
        <v>213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</row>
    <row r="22" spans="1:24" ht="45.75" thickBot="1" x14ac:dyDescent="0.3">
      <c r="A22" s="26" t="s">
        <v>19</v>
      </c>
      <c r="B22" s="26" t="s">
        <v>20</v>
      </c>
      <c r="C22" s="26" t="s">
        <v>21</v>
      </c>
      <c r="D22" s="27" t="s">
        <v>22</v>
      </c>
      <c r="E22" s="26" t="s">
        <v>23</v>
      </c>
      <c r="F22" s="27" t="s">
        <v>24</v>
      </c>
      <c r="G22" s="27" t="s">
        <v>25</v>
      </c>
      <c r="H22" s="26" t="s">
        <v>26</v>
      </c>
      <c r="I22" s="27" t="s">
        <v>27</v>
      </c>
      <c r="J22" s="27" t="s">
        <v>240</v>
      </c>
      <c r="K22" s="27" t="s">
        <v>110</v>
      </c>
      <c r="L22" s="26" t="s">
        <v>82</v>
      </c>
      <c r="M22" s="26" t="s">
        <v>30</v>
      </c>
      <c r="N22" s="27" t="s">
        <v>31</v>
      </c>
      <c r="O22" s="27" t="s">
        <v>32</v>
      </c>
      <c r="S22" t="s">
        <v>278</v>
      </c>
      <c r="V22" s="16" t="s">
        <v>281</v>
      </c>
      <c r="X22" t="s">
        <v>283</v>
      </c>
    </row>
    <row r="23" spans="1:24" ht="60" x14ac:dyDescent="0.25">
      <c r="A23" s="28"/>
      <c r="B23" s="29">
        <v>4</v>
      </c>
      <c r="C23" s="30" t="s">
        <v>108</v>
      </c>
      <c r="D23" s="29" t="s">
        <v>35</v>
      </c>
      <c r="E23" s="30" t="s">
        <v>214</v>
      </c>
      <c r="F23" s="30" t="s">
        <v>102</v>
      </c>
      <c r="G23" s="30" t="s">
        <v>100</v>
      </c>
      <c r="H23" s="29">
        <v>7</v>
      </c>
      <c r="I23" s="29">
        <v>8</v>
      </c>
      <c r="J23" s="31">
        <v>3200</v>
      </c>
      <c r="K23" s="32">
        <f>J23*C$5</f>
        <v>160</v>
      </c>
      <c r="L23" s="32">
        <f>SUM(J23:K23)</f>
        <v>3360</v>
      </c>
      <c r="M23" s="31">
        <f>(J23+K23)*H23</f>
        <v>23520</v>
      </c>
      <c r="N23" s="29">
        <f>I23*4*H23</f>
        <v>224</v>
      </c>
      <c r="O23" s="31">
        <f>M23/N23</f>
        <v>105</v>
      </c>
      <c r="Q23">
        <v>8800</v>
      </c>
      <c r="R23" t="s">
        <v>276</v>
      </c>
      <c r="S23" s="202">
        <f>M23-Q23</f>
        <v>14720</v>
      </c>
      <c r="V23" s="32">
        <f>0.07*M23</f>
        <v>1646.4</v>
      </c>
      <c r="X23" s="22">
        <f>Q23*0.1</f>
        <v>880</v>
      </c>
    </row>
    <row r="24" spans="1:24" s="16" customFormat="1" ht="72" x14ac:dyDescent="0.25">
      <c r="A24" s="28"/>
      <c r="B24" s="29"/>
      <c r="C24" s="30"/>
      <c r="D24" s="29" t="s">
        <v>35</v>
      </c>
      <c r="E24" s="30" t="s">
        <v>215</v>
      </c>
      <c r="F24" s="30" t="s">
        <v>216</v>
      </c>
      <c r="G24" s="30" t="s">
        <v>100</v>
      </c>
      <c r="H24" s="29">
        <v>2</v>
      </c>
      <c r="I24" s="29">
        <v>40</v>
      </c>
      <c r="J24" s="31">
        <v>5500</v>
      </c>
      <c r="K24" s="32">
        <f>J24*C$5</f>
        <v>275</v>
      </c>
      <c r="L24" s="32">
        <f>SUM(J24:K24)</f>
        <v>5775</v>
      </c>
      <c r="M24" s="31">
        <f>(J24+K24)*H24</f>
        <v>11550</v>
      </c>
      <c r="N24" s="29">
        <f>I24*4*H24</f>
        <v>320</v>
      </c>
      <c r="O24" s="31">
        <f>M24/N24</f>
        <v>36.09375</v>
      </c>
      <c r="Q24">
        <v>5000</v>
      </c>
      <c r="R24" t="s">
        <v>277</v>
      </c>
      <c r="S24" s="202">
        <f>M24-Q24</f>
        <v>6550</v>
      </c>
      <c r="T24" s="16" t="s">
        <v>280</v>
      </c>
      <c r="U24" s="16">
        <v>3000</v>
      </c>
      <c r="V24" s="32">
        <f>0.07*M24</f>
        <v>808.50000000000011</v>
      </c>
      <c r="X24" s="22">
        <f>Q24*0.1</f>
        <v>500</v>
      </c>
    </row>
    <row r="25" spans="1:24" s="29" customFormat="1" ht="36" x14ac:dyDescent="0.25">
      <c r="D25" s="29" t="s">
        <v>35</v>
      </c>
      <c r="E25" s="29" t="s">
        <v>258</v>
      </c>
      <c r="F25" s="30" t="s">
        <v>217</v>
      </c>
      <c r="G25" s="30" t="s">
        <v>100</v>
      </c>
      <c r="H25" s="29">
        <v>17</v>
      </c>
      <c r="I25" s="29">
        <v>20</v>
      </c>
      <c r="J25" s="31">
        <v>6500</v>
      </c>
      <c r="K25" s="32">
        <f>J25*C$5</f>
        <v>325</v>
      </c>
      <c r="L25" s="32">
        <f>SUM(J25:K25)</f>
        <v>6825</v>
      </c>
      <c r="M25" s="31">
        <f>(J25+K25)*H25</f>
        <v>116025</v>
      </c>
      <c r="N25" s="29">
        <f>I25*4*H25</f>
        <v>1360</v>
      </c>
      <c r="O25" s="31">
        <f>M25/N25</f>
        <v>85.3125</v>
      </c>
      <c r="Q25" s="29">
        <v>9500</v>
      </c>
      <c r="R25" s="29" t="s">
        <v>279</v>
      </c>
      <c r="S25" s="32">
        <f>M25-Q25</f>
        <v>106525</v>
      </c>
      <c r="T25" s="29">
        <f>U24*H25</f>
        <v>51000</v>
      </c>
      <c r="U25" s="32">
        <f>S25-T25</f>
        <v>55525</v>
      </c>
      <c r="V25" s="32">
        <f>0.07*M25</f>
        <v>8121.7500000000009</v>
      </c>
      <c r="W25" s="29" t="s">
        <v>282</v>
      </c>
      <c r="X25" s="29">
        <f>T25*0.1</f>
        <v>5100</v>
      </c>
    </row>
    <row r="26" spans="1:24" s="29" customFormat="1" ht="84" x14ac:dyDescent="0.25">
      <c r="E26" s="29" t="s">
        <v>254</v>
      </c>
      <c r="F26" s="30" t="s">
        <v>255</v>
      </c>
      <c r="G26" s="30" t="s">
        <v>100</v>
      </c>
      <c r="H26" s="29">
        <v>0</v>
      </c>
      <c r="I26" s="29">
        <v>30</v>
      </c>
      <c r="J26" s="31">
        <v>1100</v>
      </c>
      <c r="K26" s="32">
        <f>J26*C$5</f>
        <v>55</v>
      </c>
      <c r="L26" s="32">
        <f>SUM(J26:K26)</f>
        <v>1155</v>
      </c>
      <c r="M26" s="31">
        <f>(J26+K26)*H26</f>
        <v>0</v>
      </c>
      <c r="N26" s="29">
        <f>I26*4*H26</f>
        <v>0</v>
      </c>
      <c r="O26" s="31" t="e">
        <f>M26/N26</f>
        <v>#DIV/0!</v>
      </c>
      <c r="V26" s="32">
        <f>SUM(V23:V25)</f>
        <v>10576.650000000001</v>
      </c>
      <c r="W26" s="32">
        <f>U25+S24+S23-V26</f>
        <v>66218.350000000006</v>
      </c>
      <c r="X26" s="32">
        <f>W26-(X24+X23+X25)</f>
        <v>59738.350000000006</v>
      </c>
    </row>
    <row r="28" spans="1:24" x14ac:dyDescent="0.25">
      <c r="A28" s="194" t="s">
        <v>36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</row>
    <row r="29" spans="1:24" ht="45.75" thickBot="1" x14ac:dyDescent="0.3">
      <c r="A29" s="26" t="s">
        <v>19</v>
      </c>
      <c r="B29" s="26" t="s">
        <v>20</v>
      </c>
      <c r="C29" s="26" t="s">
        <v>21</v>
      </c>
      <c r="D29" s="27" t="s">
        <v>22</v>
      </c>
      <c r="E29" s="26" t="s">
        <v>23</v>
      </c>
      <c r="F29" s="27" t="s">
        <v>24</v>
      </c>
      <c r="G29" s="27" t="s">
        <v>25</v>
      </c>
      <c r="H29" s="26" t="s">
        <v>26</v>
      </c>
      <c r="I29" s="27" t="s">
        <v>27</v>
      </c>
      <c r="J29" s="27" t="s">
        <v>28</v>
      </c>
      <c r="K29" s="27" t="s">
        <v>251</v>
      </c>
      <c r="L29" s="26" t="s">
        <v>82</v>
      </c>
      <c r="M29" s="26" t="s">
        <v>30</v>
      </c>
      <c r="N29" s="27" t="s">
        <v>31</v>
      </c>
      <c r="O29" s="27" t="s">
        <v>32</v>
      </c>
    </row>
    <row r="30" spans="1:24" ht="48" x14ac:dyDescent="0.25">
      <c r="A30" s="28">
        <v>1</v>
      </c>
      <c r="B30" s="29">
        <v>1</v>
      </c>
      <c r="C30" s="29" t="s">
        <v>33</v>
      </c>
      <c r="D30" s="29"/>
      <c r="E30" s="30" t="s">
        <v>209</v>
      </c>
      <c r="F30" s="30" t="s">
        <v>113</v>
      </c>
      <c r="G30" s="29" t="s">
        <v>218</v>
      </c>
      <c r="H30" s="29">
        <v>17</v>
      </c>
      <c r="I30" s="29">
        <v>10</v>
      </c>
      <c r="J30" s="31">
        <v>1500</v>
      </c>
      <c r="K30" s="32">
        <v>0</v>
      </c>
      <c r="L30" s="32">
        <f>SUM(J30:K30)</f>
        <v>1500</v>
      </c>
      <c r="M30" s="31">
        <f>(J30+K30)*H30</f>
        <v>25500</v>
      </c>
      <c r="N30" s="29">
        <f>I30*4*H30</f>
        <v>680</v>
      </c>
      <c r="O30" s="31">
        <f>M30/N30</f>
        <v>37.5</v>
      </c>
    </row>
  </sheetData>
  <mergeCells count="5">
    <mergeCell ref="A28:O28"/>
    <mergeCell ref="A9:O9"/>
    <mergeCell ref="K2:L2"/>
    <mergeCell ref="A16:O16"/>
    <mergeCell ref="A21:O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1"/>
  <sheetViews>
    <sheetView topLeftCell="A43" workbookViewId="0">
      <selection activeCell="C61" sqref="C61"/>
    </sheetView>
  </sheetViews>
  <sheetFormatPr defaultRowHeight="15" x14ac:dyDescent="0.25"/>
  <cols>
    <col min="2" max="2" width="19.28515625" customWidth="1"/>
    <col min="3" max="3" width="51" customWidth="1"/>
    <col min="4" max="4" width="13.5703125" bestFit="1" customWidth="1"/>
    <col min="5" max="5" width="17.42578125" customWidth="1"/>
    <col min="6" max="6" width="20" customWidth="1"/>
    <col min="7" max="7" width="9.140625" style="17"/>
    <col min="8" max="8" width="13.28515625" style="17" bestFit="1" customWidth="1"/>
    <col min="9" max="56" width="9.140625" style="17"/>
  </cols>
  <sheetData>
    <row r="1" spans="1:7" x14ac:dyDescent="0.25">
      <c r="A1" s="197" t="s">
        <v>53</v>
      </c>
      <c r="B1" s="197"/>
      <c r="C1" s="197"/>
      <c r="D1" s="197"/>
      <c r="E1" s="197"/>
      <c r="F1" s="197"/>
    </row>
    <row r="2" spans="1:7" ht="15.75" thickBot="1" x14ac:dyDescent="0.3">
      <c r="A2" s="17"/>
      <c r="B2" s="17"/>
      <c r="C2" s="48" t="s">
        <v>52</v>
      </c>
      <c r="D2" s="48" t="s">
        <v>35</v>
      </c>
      <c r="E2" s="48" t="s">
        <v>36</v>
      </c>
      <c r="F2" s="48" t="s">
        <v>18</v>
      </c>
    </row>
    <row r="3" spans="1:7" s="17" customFormat="1" x14ac:dyDescent="0.25">
      <c r="C3" s="50" t="s">
        <v>43</v>
      </c>
      <c r="D3" s="67">
        <f>F16</f>
        <v>1500</v>
      </c>
      <c r="E3" s="67">
        <f>F52</f>
        <v>1700</v>
      </c>
      <c r="F3" s="67">
        <f>SUM(D3:E3)</f>
        <v>3200</v>
      </c>
    </row>
    <row r="4" spans="1:7" s="17" customFormat="1" x14ac:dyDescent="0.25">
      <c r="C4" s="50" t="s">
        <v>44</v>
      </c>
      <c r="D4" s="67">
        <f>F22</f>
        <v>0</v>
      </c>
      <c r="E4" s="67">
        <f>F56</f>
        <v>0</v>
      </c>
      <c r="F4" s="67">
        <f t="shared" ref="F4:F12" si="0">SUM(D4:E4)</f>
        <v>0</v>
      </c>
    </row>
    <row r="5" spans="1:7" s="17" customFormat="1" x14ac:dyDescent="0.25">
      <c r="C5" s="50" t="s">
        <v>41</v>
      </c>
      <c r="D5" s="67">
        <f>F26</f>
        <v>172085</v>
      </c>
      <c r="E5" s="67">
        <f>F60</f>
        <v>10800</v>
      </c>
      <c r="F5" s="67">
        <f t="shared" si="0"/>
        <v>182885</v>
      </c>
    </row>
    <row r="6" spans="1:7" s="17" customFormat="1" x14ac:dyDescent="0.25">
      <c r="C6" s="50" t="s">
        <v>50</v>
      </c>
      <c r="D6" s="67">
        <f>F33</f>
        <v>0</v>
      </c>
      <c r="E6" s="67">
        <f>F64</f>
        <v>0</v>
      </c>
      <c r="F6" s="67">
        <f t="shared" si="0"/>
        <v>0</v>
      </c>
    </row>
    <row r="7" spans="1:7" s="17" customFormat="1" x14ac:dyDescent="0.25">
      <c r="C7" s="50" t="s">
        <v>45</v>
      </c>
      <c r="D7" s="67">
        <f>F37</f>
        <v>4800</v>
      </c>
      <c r="E7" s="67">
        <f>F68</f>
        <v>0</v>
      </c>
      <c r="F7" s="67">
        <f t="shared" si="0"/>
        <v>4800</v>
      </c>
    </row>
    <row r="8" spans="1:7" s="17" customFormat="1" x14ac:dyDescent="0.25">
      <c r="C8" s="50" t="s">
        <v>46</v>
      </c>
      <c r="D8" s="67">
        <f>F41</f>
        <v>15000</v>
      </c>
      <c r="E8" s="67">
        <f>F72</f>
        <v>0</v>
      </c>
      <c r="F8" s="67">
        <f t="shared" si="0"/>
        <v>15000</v>
      </c>
    </row>
    <row r="9" spans="1:7" s="17" customFormat="1" x14ac:dyDescent="0.25">
      <c r="C9" s="50" t="s">
        <v>171</v>
      </c>
      <c r="D9" s="67">
        <f>F45</f>
        <v>0</v>
      </c>
      <c r="E9" s="67">
        <f>F76</f>
        <v>0</v>
      </c>
      <c r="F9" s="67">
        <f t="shared" si="0"/>
        <v>0</v>
      </c>
    </row>
    <row r="10" spans="1:7" s="17" customFormat="1" x14ac:dyDescent="0.25">
      <c r="C10" s="50" t="s">
        <v>48</v>
      </c>
      <c r="D10" s="67">
        <v>0</v>
      </c>
      <c r="E10" s="67">
        <f>F80</f>
        <v>5100</v>
      </c>
      <c r="F10" s="67">
        <f t="shared" si="0"/>
        <v>5100</v>
      </c>
    </row>
    <row r="11" spans="1:7" s="17" customFormat="1" x14ac:dyDescent="0.25">
      <c r="C11" s="140" t="s">
        <v>51</v>
      </c>
      <c r="D11" s="141">
        <v>0</v>
      </c>
      <c r="E11" s="141">
        <f>F85</f>
        <v>0</v>
      </c>
      <c r="F11" s="141">
        <f t="shared" si="0"/>
        <v>0</v>
      </c>
      <c r="G11" s="50" t="s">
        <v>172</v>
      </c>
    </row>
    <row r="12" spans="1:7" ht="15.75" thickBot="1" x14ac:dyDescent="0.3">
      <c r="A12" s="17"/>
      <c r="B12" s="17"/>
      <c r="C12" s="49" t="s">
        <v>18</v>
      </c>
      <c r="D12" s="71">
        <f>SUM(D3:D11)</f>
        <v>193385</v>
      </c>
      <c r="E12" s="71">
        <f>SUM(E3:E11)</f>
        <v>17600</v>
      </c>
      <c r="F12" s="71">
        <f t="shared" si="0"/>
        <v>210985</v>
      </c>
    </row>
    <row r="13" spans="1:7" s="17" customFormat="1" ht="15.75" thickTop="1" x14ac:dyDescent="0.25"/>
    <row r="14" spans="1:7" x14ac:dyDescent="0.25">
      <c r="A14" s="199" t="s">
        <v>35</v>
      </c>
      <c r="B14" s="199"/>
      <c r="C14" s="199"/>
      <c r="D14" s="199"/>
      <c r="E14" s="199"/>
      <c r="F14" s="199"/>
    </row>
    <row r="15" spans="1:7" ht="15.75" thickBot="1" x14ac:dyDescent="0.3">
      <c r="A15" s="198" t="s">
        <v>19</v>
      </c>
      <c r="B15" s="198"/>
      <c r="C15" s="36" t="s">
        <v>38</v>
      </c>
      <c r="D15" s="37" t="s">
        <v>39</v>
      </c>
      <c r="E15" s="38" t="s">
        <v>40</v>
      </c>
      <c r="F15" s="38" t="s">
        <v>30</v>
      </c>
    </row>
    <row r="16" spans="1:7" x14ac:dyDescent="0.25">
      <c r="A16" s="47">
        <v>1</v>
      </c>
      <c r="B16" s="46" t="s">
        <v>43</v>
      </c>
      <c r="C16" s="39"/>
      <c r="D16" s="40"/>
      <c r="E16" s="40"/>
      <c r="F16" s="41">
        <f>SUM(F17:F20)</f>
        <v>1500</v>
      </c>
    </row>
    <row r="17" spans="1:56" s="76" customFormat="1" x14ac:dyDescent="0.25">
      <c r="A17" s="72"/>
      <c r="B17" s="73" t="s">
        <v>7</v>
      </c>
      <c r="C17" s="86" t="s">
        <v>85</v>
      </c>
      <c r="D17" s="73">
        <v>17</v>
      </c>
      <c r="E17" s="75">
        <v>0</v>
      </c>
      <c r="F17" s="75">
        <f>E17*D17</f>
        <v>0</v>
      </c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</row>
    <row r="18" spans="1:56" s="28" customFormat="1" x14ac:dyDescent="0.25">
      <c r="A18" s="73"/>
      <c r="B18" s="73" t="s">
        <v>93</v>
      </c>
      <c r="C18" s="86" t="s">
        <v>96</v>
      </c>
      <c r="D18" s="73">
        <v>1</v>
      </c>
      <c r="E18" s="75">
        <v>1500</v>
      </c>
      <c r="F18" s="75">
        <f>E18*D18</f>
        <v>1500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</row>
    <row r="19" spans="1:56" s="28" customFormat="1" x14ac:dyDescent="0.25">
      <c r="A19" s="73"/>
      <c r="B19" s="73"/>
      <c r="C19" s="86"/>
      <c r="D19" s="73"/>
      <c r="E19" s="75"/>
      <c r="F19" s="75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</row>
    <row r="20" spans="1:56" x14ac:dyDescent="0.25">
      <c r="A20" s="17"/>
      <c r="B20" s="53"/>
      <c r="C20" s="86"/>
      <c r="D20" s="53"/>
      <c r="E20" s="52"/>
      <c r="F20" s="52"/>
    </row>
    <row r="21" spans="1:56" s="16" customFormat="1" x14ac:dyDescent="0.25">
      <c r="A21" s="17"/>
      <c r="B21" s="17"/>
      <c r="C21" s="17"/>
      <c r="D21" s="53"/>
      <c r="E21" s="52"/>
      <c r="F21" s="52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</row>
    <row r="22" spans="1:56" s="16" customFormat="1" x14ac:dyDescent="0.25">
      <c r="A22" s="47">
        <v>2</v>
      </c>
      <c r="B22" s="46" t="s">
        <v>44</v>
      </c>
      <c r="C22" s="42"/>
      <c r="D22" s="43"/>
      <c r="E22" s="44"/>
      <c r="F22" s="45">
        <f>SUM(F23:F24)</f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s="16" customFormat="1" x14ac:dyDescent="0.25">
      <c r="A23" s="17"/>
      <c r="B23" s="17"/>
      <c r="C23" s="17"/>
      <c r="D23" s="53"/>
      <c r="E23" s="52"/>
      <c r="F23" s="52">
        <f t="shared" ref="F23:F24" si="1">E23*D23</f>
        <v>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s="16" customFormat="1" x14ac:dyDescent="0.25">
      <c r="A24" s="17"/>
      <c r="B24" s="17"/>
      <c r="C24" s="17"/>
      <c r="D24" s="53"/>
      <c r="E24" s="52"/>
      <c r="F24" s="52">
        <f t="shared" si="1"/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1:56" x14ac:dyDescent="0.25">
      <c r="A25" s="17"/>
      <c r="B25" s="17"/>
      <c r="C25" s="17"/>
      <c r="D25" s="17"/>
      <c r="E25" s="17"/>
      <c r="F25" s="17"/>
    </row>
    <row r="26" spans="1:56" x14ac:dyDescent="0.25">
      <c r="A26" s="47">
        <v>3</v>
      </c>
      <c r="B26" s="46" t="s">
        <v>41</v>
      </c>
      <c r="C26" s="42"/>
      <c r="D26" s="43"/>
      <c r="E26" s="44"/>
      <c r="F26" s="45">
        <f>SUM(F27:F31)</f>
        <v>172085</v>
      </c>
    </row>
    <row r="27" spans="1:56" s="76" customFormat="1" x14ac:dyDescent="0.25">
      <c r="A27" s="72"/>
      <c r="B27" s="73" t="s">
        <v>11</v>
      </c>
      <c r="C27" s="72" t="s">
        <v>241</v>
      </c>
      <c r="D27" s="73">
        <v>1</v>
      </c>
      <c r="E27" s="75">
        <f>RH!M23+RH!M24</f>
        <v>35070</v>
      </c>
      <c r="F27" s="75">
        <f t="shared" ref="F27:F31" si="2">E27*D27</f>
        <v>35070</v>
      </c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</row>
    <row r="28" spans="1:56" s="76" customFormat="1" ht="30" x14ac:dyDescent="0.25">
      <c r="A28" s="72"/>
      <c r="B28" s="73" t="s">
        <v>12</v>
      </c>
      <c r="C28" s="97" t="s">
        <v>253</v>
      </c>
      <c r="D28" s="73">
        <v>3</v>
      </c>
      <c r="E28" s="75">
        <f>RH!M25/EQUIPAMENTOS_SERVICOS!D28</f>
        <v>38675</v>
      </c>
      <c r="F28" s="75">
        <f t="shared" si="2"/>
        <v>116025</v>
      </c>
      <c r="G28" s="72"/>
      <c r="H28" s="133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</row>
    <row r="29" spans="1:56" x14ac:dyDescent="0.25">
      <c r="A29" s="17"/>
      <c r="B29" s="73" t="s">
        <v>92</v>
      </c>
      <c r="C29" s="100" t="s">
        <v>242</v>
      </c>
      <c r="D29" s="73">
        <v>1</v>
      </c>
      <c r="E29" s="77">
        <f>RH!L4</f>
        <v>9990</v>
      </c>
      <c r="F29" s="75">
        <f t="shared" si="2"/>
        <v>9990</v>
      </c>
      <c r="G29" s="17" t="s">
        <v>275</v>
      </c>
      <c r="H29" s="79"/>
    </row>
    <row r="30" spans="1:56" s="16" customFormat="1" x14ac:dyDescent="0.25">
      <c r="A30" s="17"/>
      <c r="B30" s="73" t="s">
        <v>98</v>
      </c>
      <c r="C30" s="100" t="s">
        <v>249</v>
      </c>
      <c r="D30" s="73">
        <v>4</v>
      </c>
      <c r="E30" s="77">
        <v>2000</v>
      </c>
      <c r="F30" s="75">
        <f t="shared" si="2"/>
        <v>8000</v>
      </c>
      <c r="G30" s="17"/>
      <c r="H30" s="79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s="16" customFormat="1" ht="30" x14ac:dyDescent="0.25">
      <c r="A31" s="17"/>
      <c r="B31" s="73" t="s">
        <v>109</v>
      </c>
      <c r="C31" s="100" t="s">
        <v>250</v>
      </c>
      <c r="D31" s="73">
        <v>1</v>
      </c>
      <c r="E31" s="77">
        <v>3000</v>
      </c>
      <c r="F31" s="75">
        <f t="shared" si="2"/>
        <v>3000</v>
      </c>
      <c r="G31" s="17"/>
      <c r="H31" s="79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x14ac:dyDescent="0.25">
      <c r="A32" s="17"/>
      <c r="B32" s="17"/>
      <c r="C32" s="17"/>
      <c r="D32" s="17"/>
      <c r="E32" s="17"/>
      <c r="F32" s="17"/>
      <c r="H32" s="19"/>
    </row>
    <row r="33" spans="1:56" x14ac:dyDescent="0.25">
      <c r="A33" s="47">
        <v>4</v>
      </c>
      <c r="B33" s="46" t="s">
        <v>42</v>
      </c>
      <c r="C33" s="42"/>
      <c r="D33" s="43"/>
      <c r="E33" s="44"/>
      <c r="F33" s="45">
        <f>SUM(F34:F36)</f>
        <v>0</v>
      </c>
    </row>
    <row r="34" spans="1:56" x14ac:dyDescent="0.25">
      <c r="A34" s="17"/>
      <c r="B34" s="17"/>
      <c r="C34" s="17"/>
      <c r="D34" s="17"/>
      <c r="E34" s="17"/>
      <c r="F34" s="52">
        <f t="shared" ref="F34:F35" si="3">E34*D34</f>
        <v>0</v>
      </c>
    </row>
    <row r="35" spans="1:56" x14ac:dyDescent="0.25">
      <c r="A35" s="17"/>
      <c r="B35" s="17"/>
      <c r="C35" s="17"/>
      <c r="D35" s="17"/>
      <c r="E35" s="17"/>
      <c r="F35" s="52">
        <f t="shared" si="3"/>
        <v>0</v>
      </c>
    </row>
    <row r="36" spans="1:56" x14ac:dyDescent="0.25">
      <c r="A36" s="17"/>
      <c r="B36" s="17"/>
      <c r="C36" s="17"/>
      <c r="D36" s="17"/>
      <c r="E36" s="17"/>
      <c r="F36" s="17"/>
    </row>
    <row r="37" spans="1:56" x14ac:dyDescent="0.25">
      <c r="A37" s="47">
        <v>5</v>
      </c>
      <c r="B37" s="46" t="s">
        <v>45</v>
      </c>
      <c r="C37" s="42"/>
      <c r="D37" s="43"/>
      <c r="E37" s="44"/>
      <c r="F37" s="45">
        <f>SUM(F38:F40)</f>
        <v>4800</v>
      </c>
      <c r="H37" s="72"/>
      <c r="I37" s="72"/>
      <c r="J37" s="72"/>
    </row>
    <row r="38" spans="1:56" ht="45" x14ac:dyDescent="0.25">
      <c r="A38" s="17"/>
      <c r="B38" s="73" t="s">
        <v>14</v>
      </c>
      <c r="C38" s="74" t="s">
        <v>256</v>
      </c>
      <c r="D38" s="73">
        <v>24</v>
      </c>
      <c r="E38" s="77">
        <v>200</v>
      </c>
      <c r="F38" s="75">
        <f t="shared" ref="F38" si="4">E38*D38</f>
        <v>4800</v>
      </c>
    </row>
    <row r="39" spans="1:56" x14ac:dyDescent="0.25">
      <c r="A39" s="17"/>
      <c r="B39" s="73"/>
      <c r="C39" s="74"/>
      <c r="D39" s="73"/>
      <c r="E39" s="77">
        <v>0</v>
      </c>
      <c r="F39" s="75">
        <f t="shared" ref="F39" si="5">E39*D39</f>
        <v>0</v>
      </c>
    </row>
    <row r="40" spans="1:56" x14ac:dyDescent="0.25">
      <c r="A40" s="17"/>
      <c r="B40" s="17"/>
      <c r="C40" s="17"/>
      <c r="D40" s="17"/>
      <c r="E40" s="17"/>
      <c r="F40" s="17"/>
    </row>
    <row r="41" spans="1:56" x14ac:dyDescent="0.25">
      <c r="A41" s="47">
        <v>6</v>
      </c>
      <c r="B41" s="46" t="s">
        <v>46</v>
      </c>
      <c r="C41" s="42"/>
      <c r="D41" s="43"/>
      <c r="E41" s="44"/>
      <c r="F41" s="45">
        <f>SUM(F42:F44)</f>
        <v>15000</v>
      </c>
      <c r="H41" s="72"/>
      <c r="I41" s="72"/>
      <c r="J41" s="72"/>
    </row>
    <row r="42" spans="1:56" ht="45" x14ac:dyDescent="0.25">
      <c r="A42" s="17"/>
      <c r="B42" s="73" t="s">
        <v>94</v>
      </c>
      <c r="C42" s="74" t="s">
        <v>257</v>
      </c>
      <c r="D42" s="73">
        <v>6</v>
      </c>
      <c r="E42" s="77">
        <v>2500</v>
      </c>
      <c r="F42" s="75">
        <f t="shared" ref="F42" si="6">E42*D42</f>
        <v>15000</v>
      </c>
    </row>
    <row r="43" spans="1:56" x14ac:dyDescent="0.25">
      <c r="A43" s="17"/>
      <c r="B43" s="73"/>
      <c r="C43" s="74"/>
      <c r="D43" s="73"/>
      <c r="E43" s="77"/>
      <c r="F43" s="75"/>
    </row>
    <row r="44" spans="1:56" x14ac:dyDescent="0.25">
      <c r="A44" s="17"/>
      <c r="B44" s="17"/>
      <c r="C44" s="17"/>
      <c r="D44" s="17"/>
      <c r="E44" s="17"/>
      <c r="F44" s="17"/>
    </row>
    <row r="45" spans="1:56" s="16" customFormat="1" x14ac:dyDescent="0.25">
      <c r="A45" s="47">
        <v>7</v>
      </c>
      <c r="B45" s="46" t="s">
        <v>171</v>
      </c>
      <c r="C45" s="42"/>
      <c r="D45" s="43"/>
      <c r="E45" s="44"/>
      <c r="F45" s="45">
        <f>SUM(F46:F48)</f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</row>
    <row r="46" spans="1:56" s="16" customFormat="1" x14ac:dyDescent="0.25">
      <c r="A46" s="17"/>
      <c r="B46" s="73"/>
      <c r="C46" s="97"/>
      <c r="D46" s="73"/>
      <c r="E46" s="77"/>
      <c r="F46" s="7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</row>
    <row r="47" spans="1:56" s="16" customFormat="1" x14ac:dyDescent="0.25">
      <c r="A47" s="17"/>
      <c r="B47" s="17"/>
      <c r="C47" s="17"/>
      <c r="D47" s="17"/>
      <c r="E47" s="17"/>
      <c r="F47" s="52">
        <f t="shared" ref="F47" si="7">E47*D47</f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</row>
    <row r="48" spans="1:56" s="16" customForma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x14ac:dyDescent="0.25">
      <c r="A49" s="17"/>
      <c r="B49" s="17"/>
      <c r="C49" s="17"/>
      <c r="D49" s="17"/>
      <c r="E49" s="17"/>
      <c r="F49" s="17"/>
    </row>
    <row r="50" spans="1:56" x14ac:dyDescent="0.25">
      <c r="A50" s="199" t="s">
        <v>36</v>
      </c>
      <c r="B50" s="199"/>
      <c r="C50" s="199"/>
      <c r="D50" s="199"/>
      <c r="E50" s="199"/>
      <c r="F50" s="199"/>
    </row>
    <row r="51" spans="1:56" ht="15.75" thickBot="1" x14ac:dyDescent="0.3">
      <c r="A51" s="198" t="s">
        <v>19</v>
      </c>
      <c r="B51" s="198"/>
      <c r="C51" s="36" t="s">
        <v>38</v>
      </c>
      <c r="D51" s="37" t="s">
        <v>39</v>
      </c>
      <c r="E51" s="38" t="s">
        <v>40</v>
      </c>
      <c r="F51" s="38" t="s">
        <v>30</v>
      </c>
    </row>
    <row r="52" spans="1:56" x14ac:dyDescent="0.25">
      <c r="A52" s="47">
        <v>1</v>
      </c>
      <c r="B52" s="46" t="s">
        <v>43</v>
      </c>
      <c r="C52" s="39"/>
      <c r="D52" s="40"/>
      <c r="E52" s="40"/>
      <c r="F52" s="41">
        <f>SUM(F53:F54)</f>
        <v>1700</v>
      </c>
    </row>
    <row r="53" spans="1:56" s="28" customFormat="1" x14ac:dyDescent="0.25">
      <c r="A53" s="73"/>
      <c r="B53" s="73" t="s">
        <v>7</v>
      </c>
      <c r="C53" s="86" t="s">
        <v>85</v>
      </c>
      <c r="D53" s="73">
        <v>17</v>
      </c>
      <c r="E53" s="75">
        <v>100</v>
      </c>
      <c r="F53" s="75">
        <f>E53*D53</f>
        <v>1700</v>
      </c>
      <c r="G53" s="73"/>
      <c r="H53" s="99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</row>
    <row r="54" spans="1:56" x14ac:dyDescent="0.25">
      <c r="A54" s="17"/>
      <c r="B54" s="17"/>
      <c r="C54" s="17"/>
      <c r="D54" s="53"/>
      <c r="E54" s="52"/>
      <c r="F54" s="52">
        <f t="shared" ref="F54" si="8">E54*D54</f>
        <v>0</v>
      </c>
    </row>
    <row r="55" spans="1:56" x14ac:dyDescent="0.25">
      <c r="A55" s="17"/>
      <c r="B55" s="17"/>
      <c r="C55" s="17"/>
      <c r="D55" s="53"/>
      <c r="E55" s="52"/>
      <c r="F55" s="52"/>
    </row>
    <row r="56" spans="1:56" x14ac:dyDescent="0.25">
      <c r="A56" s="47">
        <v>2</v>
      </c>
      <c r="B56" s="46" t="s">
        <v>44</v>
      </c>
      <c r="C56" s="42"/>
      <c r="D56" s="43"/>
      <c r="E56" s="44"/>
      <c r="F56" s="45">
        <f>SUM(F57:F58)</f>
        <v>0</v>
      </c>
    </row>
    <row r="57" spans="1:56" x14ac:dyDescent="0.25">
      <c r="A57" s="17"/>
      <c r="B57" s="17"/>
      <c r="C57" s="17"/>
      <c r="D57" s="53"/>
      <c r="E57" s="52"/>
      <c r="F57" s="52">
        <f t="shared" ref="F57:F58" si="9">E57*D57</f>
        <v>0</v>
      </c>
    </row>
    <row r="58" spans="1:56" x14ac:dyDescent="0.25">
      <c r="A58" s="17"/>
      <c r="B58" s="17"/>
      <c r="C58" s="17"/>
      <c r="D58" s="53"/>
      <c r="E58" s="52"/>
      <c r="F58" s="52">
        <f t="shared" si="9"/>
        <v>0</v>
      </c>
    </row>
    <row r="59" spans="1:56" x14ac:dyDescent="0.25">
      <c r="A59" s="17"/>
      <c r="B59" s="17"/>
      <c r="C59" s="17"/>
      <c r="D59" s="17"/>
      <c r="E59" s="17"/>
      <c r="F59" s="17"/>
    </row>
    <row r="60" spans="1:56" x14ac:dyDescent="0.25">
      <c r="A60" s="47">
        <v>3</v>
      </c>
      <c r="B60" s="46" t="s">
        <v>41</v>
      </c>
      <c r="C60" s="42"/>
      <c r="D60" s="43"/>
      <c r="E60" s="44"/>
      <c r="F60" s="45">
        <f>SUM(F61:F62)</f>
        <v>10800</v>
      </c>
    </row>
    <row r="61" spans="1:56" ht="45" x14ac:dyDescent="0.25">
      <c r="A61" s="17"/>
      <c r="B61" s="73" t="s">
        <v>11</v>
      </c>
      <c r="C61" s="74" t="s">
        <v>259</v>
      </c>
      <c r="D61" s="73">
        <v>2</v>
      </c>
      <c r="E61" s="77">
        <v>4500</v>
      </c>
      <c r="F61" s="75">
        <f t="shared" ref="F61:F62" si="10">E61*D61</f>
        <v>9000</v>
      </c>
      <c r="G61" s="17">
        <v>900</v>
      </c>
      <c r="H61" s="99"/>
    </row>
    <row r="62" spans="1:56" s="16" customFormat="1" ht="30" x14ac:dyDescent="0.25">
      <c r="A62" s="17"/>
      <c r="B62" s="73" t="s">
        <v>12</v>
      </c>
      <c r="C62" s="74" t="s">
        <v>246</v>
      </c>
      <c r="D62" s="73">
        <v>6</v>
      </c>
      <c r="E62" s="77">
        <v>300</v>
      </c>
      <c r="F62" s="75">
        <f t="shared" si="10"/>
        <v>1800</v>
      </c>
      <c r="G62" s="17"/>
      <c r="H62" s="99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 spans="1:56" x14ac:dyDescent="0.25">
      <c r="A63" s="17"/>
      <c r="B63" s="17"/>
      <c r="C63" s="17"/>
      <c r="D63" s="17"/>
      <c r="E63" s="17"/>
      <c r="F63" s="17"/>
    </row>
    <row r="64" spans="1:56" x14ac:dyDescent="0.25">
      <c r="A64" s="47">
        <v>4</v>
      </c>
      <c r="B64" s="46" t="s">
        <v>42</v>
      </c>
      <c r="C64" s="42"/>
      <c r="D64" s="43"/>
      <c r="E64" s="44"/>
      <c r="F64" s="45">
        <f>SUM(F65:F67)</f>
        <v>0</v>
      </c>
    </row>
    <row r="65" spans="1:56" x14ac:dyDescent="0.25">
      <c r="A65" s="17"/>
      <c r="B65" s="17"/>
      <c r="C65" s="17"/>
      <c r="D65" s="17"/>
      <c r="E65" s="17"/>
      <c r="F65" s="52">
        <f t="shared" ref="F65:F66" si="11">E65*D65</f>
        <v>0</v>
      </c>
    </row>
    <row r="66" spans="1:56" x14ac:dyDescent="0.25">
      <c r="A66" s="17"/>
      <c r="B66" s="17"/>
      <c r="C66" s="17"/>
      <c r="D66" s="17"/>
      <c r="E66" s="17"/>
      <c r="F66" s="52">
        <f t="shared" si="11"/>
        <v>0</v>
      </c>
    </row>
    <row r="67" spans="1:56" x14ac:dyDescent="0.25">
      <c r="A67" s="17"/>
      <c r="B67" s="17"/>
      <c r="C67" s="17"/>
      <c r="D67" s="17"/>
      <c r="E67" s="17"/>
      <c r="F67" s="17"/>
    </row>
    <row r="68" spans="1:56" x14ac:dyDescent="0.25">
      <c r="A68" s="47">
        <v>5</v>
      </c>
      <c r="B68" s="46" t="s">
        <v>45</v>
      </c>
      <c r="C68" s="42"/>
      <c r="D68" s="43"/>
      <c r="E68" s="44"/>
      <c r="F68" s="45">
        <f>SUM(F69:F71)</f>
        <v>0</v>
      </c>
    </row>
    <row r="69" spans="1:56" s="76" customFormat="1" x14ac:dyDescent="0.25">
      <c r="A69" s="72"/>
      <c r="B69" s="72"/>
      <c r="C69" s="74"/>
      <c r="D69" s="73"/>
      <c r="E69" s="77"/>
      <c r="F69" s="52">
        <f t="shared" ref="F69" si="12">E69*D69</f>
        <v>0</v>
      </c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</row>
    <row r="70" spans="1:56" x14ac:dyDescent="0.25">
      <c r="A70" s="17"/>
      <c r="B70" s="17"/>
      <c r="C70" s="17"/>
      <c r="D70" s="17"/>
      <c r="E70" s="17"/>
      <c r="F70" s="52">
        <f t="shared" ref="F70" si="13">E70*D70</f>
        <v>0</v>
      </c>
    </row>
    <row r="71" spans="1:56" x14ac:dyDescent="0.25">
      <c r="A71" s="17"/>
      <c r="B71" s="17"/>
      <c r="C71" s="17"/>
      <c r="D71" s="17"/>
      <c r="E71" s="17"/>
      <c r="F71" s="17"/>
    </row>
    <row r="72" spans="1:56" x14ac:dyDescent="0.25">
      <c r="A72" s="47">
        <v>6</v>
      </c>
      <c r="B72" s="46" t="s">
        <v>46</v>
      </c>
      <c r="C72" s="42"/>
      <c r="D72" s="43"/>
      <c r="E72" s="44"/>
      <c r="F72" s="45">
        <f>SUM(F73:F75)</f>
        <v>0</v>
      </c>
    </row>
    <row r="73" spans="1:56" s="76" customFormat="1" x14ac:dyDescent="0.25">
      <c r="A73" s="72"/>
      <c r="B73" s="72"/>
      <c r="C73" s="74"/>
      <c r="D73" s="73"/>
      <c r="E73" s="77"/>
      <c r="F73" s="52">
        <f t="shared" ref="F73:F74" si="14">E73*D73</f>
        <v>0</v>
      </c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</row>
    <row r="74" spans="1:56" x14ac:dyDescent="0.25">
      <c r="A74" s="17"/>
      <c r="B74" s="17"/>
      <c r="C74" s="17"/>
      <c r="D74" s="17"/>
      <c r="E74" s="17"/>
      <c r="F74" s="52">
        <f t="shared" si="14"/>
        <v>0</v>
      </c>
    </row>
    <row r="75" spans="1:56" x14ac:dyDescent="0.25">
      <c r="A75" s="17"/>
      <c r="B75" s="17"/>
      <c r="C75" s="17"/>
      <c r="D75" s="17"/>
      <c r="E75" s="17"/>
      <c r="F75" s="17"/>
    </row>
    <row r="76" spans="1:56" x14ac:dyDescent="0.25">
      <c r="A76" s="47">
        <v>7</v>
      </c>
      <c r="B76" s="46" t="s">
        <v>171</v>
      </c>
      <c r="C76" s="42"/>
      <c r="D76" s="43"/>
      <c r="E76" s="44"/>
      <c r="F76" s="45">
        <f>SUM(F77:F79)</f>
        <v>0</v>
      </c>
    </row>
    <row r="77" spans="1:56" x14ac:dyDescent="0.25">
      <c r="A77" s="17"/>
      <c r="B77" s="17"/>
      <c r="C77" s="17"/>
      <c r="D77" s="17"/>
      <c r="E77" s="17"/>
      <c r="F77" s="52">
        <f t="shared" ref="F77:F78" si="15">E77*D77</f>
        <v>0</v>
      </c>
    </row>
    <row r="78" spans="1:56" x14ac:dyDescent="0.25">
      <c r="A78" s="17"/>
      <c r="B78" s="17"/>
      <c r="C78" s="17"/>
      <c r="D78" s="17"/>
      <c r="E78" s="17"/>
      <c r="F78" s="52">
        <f t="shared" si="15"/>
        <v>0</v>
      </c>
    </row>
    <row r="79" spans="1:56" x14ac:dyDescent="0.25">
      <c r="A79" s="17"/>
      <c r="B79" s="17"/>
      <c r="C79" s="17"/>
      <c r="D79" s="17"/>
      <c r="E79" s="17"/>
      <c r="F79" s="17"/>
    </row>
    <row r="80" spans="1:56" x14ac:dyDescent="0.25">
      <c r="A80" s="47">
        <v>8</v>
      </c>
      <c r="B80" s="46" t="s">
        <v>48</v>
      </c>
      <c r="C80" s="42"/>
      <c r="D80" s="43"/>
      <c r="E80" s="44"/>
      <c r="F80" s="45">
        <f>SUM(F81:F84)</f>
        <v>5100</v>
      </c>
      <c r="H80" s="61"/>
    </row>
    <row r="81" spans="1:56" ht="45" x14ac:dyDescent="0.25">
      <c r="A81" s="17"/>
      <c r="B81" s="73" t="s">
        <v>244</v>
      </c>
      <c r="C81" s="2" t="s">
        <v>97</v>
      </c>
      <c r="D81" s="73">
        <v>1</v>
      </c>
      <c r="E81" s="75">
        <v>2400</v>
      </c>
      <c r="F81" s="75">
        <f t="shared" ref="F81:F83" si="16">E81*D81</f>
        <v>2400</v>
      </c>
    </row>
    <row r="82" spans="1:56" s="16" customFormat="1" ht="30" x14ac:dyDescent="0.25">
      <c r="A82" s="17"/>
      <c r="B82" s="73" t="s">
        <v>95</v>
      </c>
      <c r="C82" s="2" t="s">
        <v>248</v>
      </c>
      <c r="D82" s="73">
        <v>1</v>
      </c>
      <c r="E82" s="75">
        <v>1200</v>
      </c>
      <c r="F82" s="75">
        <f t="shared" si="16"/>
        <v>1200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</row>
    <row r="83" spans="1:56" s="16" customFormat="1" ht="30" x14ac:dyDescent="0.25">
      <c r="A83" s="17"/>
      <c r="B83" s="73" t="s">
        <v>245</v>
      </c>
      <c r="C83" s="2" t="s">
        <v>252</v>
      </c>
      <c r="D83" s="73">
        <v>1</v>
      </c>
      <c r="E83" s="75">
        <v>1500</v>
      </c>
      <c r="F83" s="75">
        <f t="shared" si="16"/>
        <v>1500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</row>
    <row r="84" spans="1:56" x14ac:dyDescent="0.25">
      <c r="A84" s="17"/>
      <c r="B84" s="17"/>
      <c r="C84" s="17"/>
      <c r="D84" s="17"/>
      <c r="E84" s="17"/>
      <c r="F84" s="17"/>
    </row>
    <row r="85" spans="1:56" x14ac:dyDescent="0.25">
      <c r="A85" s="47">
        <v>9</v>
      </c>
      <c r="B85" s="46" t="s">
        <v>49</v>
      </c>
      <c r="C85" s="42"/>
      <c r="D85" s="43"/>
      <c r="E85" s="44"/>
      <c r="F85" s="45">
        <f>SUM(F86:F88)</f>
        <v>0</v>
      </c>
      <c r="H85" s="51"/>
    </row>
    <row r="86" spans="1:56" x14ac:dyDescent="0.25">
      <c r="A86" s="17"/>
      <c r="B86" s="151" t="s">
        <v>243</v>
      </c>
      <c r="C86" s="157"/>
      <c r="D86" s="157"/>
      <c r="E86" s="157"/>
      <c r="F86" s="75">
        <f t="shared" ref="F86:F87" si="17">E86*D86</f>
        <v>0</v>
      </c>
      <c r="H86" s="99"/>
    </row>
    <row r="87" spans="1:56" x14ac:dyDescent="0.25">
      <c r="A87" s="17"/>
      <c r="B87" s="157"/>
      <c r="C87" s="157"/>
      <c r="D87" s="157"/>
      <c r="E87" s="157"/>
      <c r="F87" s="52">
        <f t="shared" si="17"/>
        <v>0</v>
      </c>
    </row>
    <row r="88" spans="1:56" x14ac:dyDescent="0.25">
      <c r="A88" s="17"/>
      <c r="B88" s="17"/>
      <c r="C88" s="17"/>
      <c r="D88" s="17"/>
      <c r="E88" s="17"/>
      <c r="F88" s="17"/>
    </row>
    <row r="89" spans="1:56" x14ac:dyDescent="0.25">
      <c r="A89" s="17"/>
      <c r="B89" s="17"/>
      <c r="C89" s="17"/>
      <c r="D89" s="17"/>
      <c r="E89" s="17"/>
      <c r="F89" s="17"/>
    </row>
    <row r="90" spans="1:56" x14ac:dyDescent="0.25">
      <c r="A90" s="17"/>
      <c r="B90" s="17"/>
      <c r="C90" s="17"/>
      <c r="D90" s="17"/>
      <c r="E90" s="17"/>
      <c r="F90" s="17"/>
    </row>
    <row r="91" spans="1:56" x14ac:dyDescent="0.25">
      <c r="A91" s="17"/>
      <c r="B91" s="17"/>
      <c r="C91" s="17"/>
      <c r="D91" s="17"/>
      <c r="E91" s="17"/>
      <c r="F91" s="17"/>
    </row>
    <row r="92" spans="1:56" x14ac:dyDescent="0.25">
      <c r="A92" s="17"/>
      <c r="B92" s="17"/>
      <c r="C92" s="17"/>
      <c r="D92" s="17"/>
      <c r="E92" s="17"/>
      <c r="F92" s="17"/>
    </row>
    <row r="93" spans="1:56" x14ac:dyDescent="0.25">
      <c r="A93" s="17"/>
      <c r="B93" s="17"/>
      <c r="C93" s="17"/>
      <c r="D93" s="17"/>
      <c r="E93" s="17"/>
      <c r="F93" s="17"/>
    </row>
    <row r="94" spans="1:56" x14ac:dyDescent="0.25">
      <c r="A94" s="17"/>
      <c r="B94" s="17"/>
      <c r="C94" s="17"/>
      <c r="D94" s="17"/>
      <c r="E94" s="17"/>
      <c r="F94" s="17"/>
    </row>
    <row r="95" spans="1:56" x14ac:dyDescent="0.25">
      <c r="A95" s="17"/>
      <c r="B95" s="17"/>
      <c r="C95" s="17"/>
      <c r="D95" s="17"/>
      <c r="E95" s="17"/>
      <c r="F95" s="17"/>
    </row>
    <row r="96" spans="1:56" x14ac:dyDescent="0.25">
      <c r="A96" s="17"/>
      <c r="B96" s="17"/>
      <c r="C96" s="17"/>
      <c r="D96" s="17"/>
      <c r="E96" s="17"/>
      <c r="F96" s="17"/>
    </row>
    <row r="97" spans="1:6" x14ac:dyDescent="0.25">
      <c r="A97" s="17"/>
      <c r="B97" s="17"/>
      <c r="C97" s="17"/>
      <c r="D97" s="17"/>
      <c r="E97" s="17"/>
      <c r="F97" s="17"/>
    </row>
    <row r="98" spans="1:6" x14ac:dyDescent="0.25">
      <c r="A98" s="17"/>
      <c r="B98" s="17"/>
      <c r="C98" s="17"/>
      <c r="D98" s="17"/>
      <c r="E98" s="17"/>
      <c r="F98" s="17"/>
    </row>
    <row r="99" spans="1:6" x14ac:dyDescent="0.25">
      <c r="A99" s="17"/>
      <c r="B99" s="17"/>
      <c r="C99" s="17"/>
      <c r="D99" s="17"/>
      <c r="E99" s="17"/>
      <c r="F99" s="17"/>
    </row>
    <row r="100" spans="1:6" x14ac:dyDescent="0.25">
      <c r="A100" s="17"/>
      <c r="B100" s="17"/>
      <c r="C100" s="17"/>
      <c r="D100" s="17"/>
      <c r="E100" s="17"/>
      <c r="F100" s="17"/>
    </row>
    <row r="101" spans="1:6" x14ac:dyDescent="0.25">
      <c r="A101" s="17"/>
      <c r="B101" s="17"/>
      <c r="C101" s="17"/>
      <c r="D101" s="17"/>
      <c r="E101" s="17"/>
      <c r="F101" s="17"/>
    </row>
    <row r="102" spans="1:6" x14ac:dyDescent="0.25">
      <c r="A102" s="17"/>
      <c r="B102" s="17"/>
      <c r="C102" s="17"/>
      <c r="D102" s="17"/>
      <c r="E102" s="17"/>
      <c r="F102" s="17"/>
    </row>
    <row r="103" spans="1:6" x14ac:dyDescent="0.25">
      <c r="A103" s="17"/>
      <c r="B103" s="17"/>
      <c r="C103" s="17"/>
      <c r="D103" s="17"/>
      <c r="E103" s="17"/>
      <c r="F103" s="17"/>
    </row>
    <row r="104" spans="1:6" x14ac:dyDescent="0.25">
      <c r="A104" s="17"/>
      <c r="B104" s="17"/>
      <c r="C104" s="17"/>
      <c r="D104" s="17"/>
      <c r="E104" s="17"/>
      <c r="F104" s="17"/>
    </row>
    <row r="105" spans="1:6" x14ac:dyDescent="0.25">
      <c r="A105" s="17"/>
      <c r="B105" s="17"/>
      <c r="C105" s="17"/>
      <c r="D105" s="17"/>
      <c r="E105" s="17"/>
      <c r="F105" s="17"/>
    </row>
    <row r="106" spans="1:6" x14ac:dyDescent="0.25">
      <c r="A106" s="17"/>
      <c r="B106" s="17"/>
      <c r="C106" s="17"/>
      <c r="D106" s="17"/>
      <c r="E106" s="17"/>
      <c r="F106" s="17"/>
    </row>
    <row r="107" spans="1:6" x14ac:dyDescent="0.25">
      <c r="A107" s="17"/>
      <c r="B107" s="17"/>
      <c r="C107" s="17"/>
      <c r="D107" s="17"/>
      <c r="E107" s="17"/>
      <c r="F107" s="17"/>
    </row>
    <row r="108" spans="1:6" x14ac:dyDescent="0.25">
      <c r="A108" s="17"/>
      <c r="B108" s="17"/>
      <c r="C108" s="17"/>
      <c r="D108" s="17"/>
      <c r="E108" s="17"/>
      <c r="F108" s="17"/>
    </row>
    <row r="109" spans="1:6" x14ac:dyDescent="0.25">
      <c r="A109" s="17"/>
      <c r="B109" s="17"/>
      <c r="C109" s="17"/>
      <c r="D109" s="17"/>
      <c r="E109" s="17"/>
      <c r="F109" s="17"/>
    </row>
    <row r="110" spans="1:6" x14ac:dyDescent="0.25">
      <c r="A110" s="17"/>
      <c r="B110" s="17"/>
      <c r="C110" s="17"/>
      <c r="D110" s="17"/>
      <c r="E110" s="17"/>
      <c r="F110" s="17"/>
    </row>
    <row r="111" spans="1:6" x14ac:dyDescent="0.25">
      <c r="A111" s="17"/>
      <c r="B111" s="17"/>
      <c r="C111" s="17"/>
      <c r="D111" s="17"/>
      <c r="E111" s="17"/>
      <c r="F111" s="17"/>
    </row>
    <row r="112" spans="1:6" x14ac:dyDescent="0.25">
      <c r="A112" s="17"/>
      <c r="B112" s="17"/>
      <c r="C112" s="17"/>
      <c r="D112" s="17"/>
      <c r="E112" s="17"/>
      <c r="F112" s="17"/>
    </row>
    <row r="113" spans="1:6" x14ac:dyDescent="0.25">
      <c r="A113" s="17"/>
      <c r="B113" s="17"/>
      <c r="C113" s="17"/>
      <c r="D113" s="17"/>
      <c r="E113" s="17"/>
      <c r="F113" s="17"/>
    </row>
    <row r="114" spans="1:6" x14ac:dyDescent="0.25">
      <c r="A114" s="17"/>
      <c r="B114" s="17"/>
      <c r="C114" s="17"/>
      <c r="D114" s="17"/>
      <c r="E114" s="17"/>
      <c r="F114" s="17"/>
    </row>
    <row r="115" spans="1:6" x14ac:dyDescent="0.25">
      <c r="A115" s="17"/>
      <c r="B115" s="17"/>
      <c r="C115" s="17"/>
      <c r="D115" s="17"/>
      <c r="E115" s="17"/>
      <c r="F115" s="17"/>
    </row>
    <row r="116" spans="1:6" x14ac:dyDescent="0.25">
      <c r="A116" s="17"/>
      <c r="B116" s="17"/>
      <c r="C116" s="17"/>
      <c r="D116" s="17"/>
      <c r="E116" s="17"/>
      <c r="F116" s="17"/>
    </row>
    <row r="117" spans="1:6" x14ac:dyDescent="0.25">
      <c r="A117" s="17"/>
      <c r="B117" s="17"/>
      <c r="C117" s="17"/>
      <c r="D117" s="17"/>
      <c r="E117" s="17"/>
      <c r="F117" s="17"/>
    </row>
    <row r="118" spans="1:6" x14ac:dyDescent="0.25">
      <c r="A118" s="17"/>
      <c r="B118" s="17"/>
      <c r="C118" s="17"/>
      <c r="D118" s="17"/>
      <c r="E118" s="17"/>
      <c r="F118" s="17"/>
    </row>
    <row r="119" spans="1:6" x14ac:dyDescent="0.25">
      <c r="A119" s="17"/>
      <c r="B119" s="17"/>
      <c r="C119" s="17"/>
      <c r="D119" s="17"/>
      <c r="E119" s="17"/>
      <c r="F119" s="17"/>
    </row>
    <row r="120" spans="1:6" x14ac:dyDescent="0.25">
      <c r="A120" s="17"/>
      <c r="B120" s="17"/>
      <c r="C120" s="17"/>
      <c r="D120" s="17"/>
      <c r="E120" s="17"/>
      <c r="F120" s="17"/>
    </row>
    <row r="121" spans="1:6" x14ac:dyDescent="0.25">
      <c r="A121" s="17"/>
      <c r="B121" s="17"/>
      <c r="C121" s="17"/>
      <c r="D121" s="17"/>
      <c r="E121" s="17"/>
      <c r="F121" s="17"/>
    </row>
    <row r="122" spans="1:6" x14ac:dyDescent="0.25">
      <c r="A122" s="17"/>
      <c r="B122" s="17"/>
      <c r="C122" s="17"/>
      <c r="D122" s="17"/>
      <c r="E122" s="17"/>
      <c r="F122" s="17"/>
    </row>
    <row r="123" spans="1:6" x14ac:dyDescent="0.25">
      <c r="A123" s="17"/>
      <c r="B123" s="17"/>
      <c r="C123" s="17"/>
      <c r="D123" s="17"/>
      <c r="E123" s="17"/>
      <c r="F123" s="17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7"/>
      <c r="B126" s="17"/>
      <c r="C126" s="17"/>
      <c r="D126" s="17"/>
      <c r="E126" s="17"/>
      <c r="F126" s="17"/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  <c r="B176" s="17"/>
      <c r="C176" s="17"/>
      <c r="D176" s="17"/>
      <c r="E176" s="17"/>
      <c r="F176" s="17"/>
    </row>
    <row r="177" spans="1:6" x14ac:dyDescent="0.25">
      <c r="A177" s="17"/>
      <c r="B177" s="17"/>
      <c r="C177" s="17"/>
      <c r="D177" s="17"/>
      <c r="E177" s="17"/>
      <c r="F177" s="17"/>
    </row>
    <row r="178" spans="1:6" x14ac:dyDescent="0.25">
      <c r="A178" s="17"/>
      <c r="B178" s="17"/>
      <c r="C178" s="17"/>
      <c r="D178" s="17"/>
      <c r="E178" s="17"/>
      <c r="F178" s="17"/>
    </row>
    <row r="179" spans="1:6" x14ac:dyDescent="0.25">
      <c r="A179" s="17"/>
      <c r="B179" s="17"/>
      <c r="C179" s="17"/>
      <c r="D179" s="17"/>
      <c r="E179" s="17"/>
      <c r="F179" s="17"/>
    </row>
    <row r="180" spans="1:6" x14ac:dyDescent="0.25">
      <c r="A180" s="17"/>
      <c r="B180" s="17"/>
      <c r="C180" s="17"/>
      <c r="D180" s="17"/>
      <c r="E180" s="17"/>
      <c r="F180" s="17"/>
    </row>
    <row r="181" spans="1:6" x14ac:dyDescent="0.25">
      <c r="A181" s="17"/>
      <c r="B181" s="17"/>
      <c r="C181" s="17"/>
      <c r="D181" s="17"/>
      <c r="E181" s="17"/>
      <c r="F181" s="17"/>
    </row>
    <row r="182" spans="1:6" x14ac:dyDescent="0.25">
      <c r="A182" s="17"/>
      <c r="B182" s="17"/>
      <c r="C182" s="17"/>
      <c r="D182" s="17"/>
      <c r="E182" s="17"/>
      <c r="F182" s="17"/>
    </row>
    <row r="183" spans="1:6" x14ac:dyDescent="0.25">
      <c r="A183" s="17"/>
      <c r="B183" s="17"/>
      <c r="C183" s="17"/>
      <c r="D183" s="17"/>
      <c r="E183" s="17"/>
      <c r="F183" s="17"/>
    </row>
    <row r="184" spans="1:6" x14ac:dyDescent="0.25">
      <c r="A184" s="17"/>
      <c r="B184" s="17"/>
      <c r="C184" s="17"/>
      <c r="D184" s="17"/>
      <c r="E184" s="17"/>
      <c r="F184" s="17"/>
    </row>
    <row r="185" spans="1:6" x14ac:dyDescent="0.25">
      <c r="A185" s="17"/>
      <c r="B185" s="17"/>
      <c r="C185" s="17"/>
      <c r="D185" s="17"/>
      <c r="E185" s="17"/>
      <c r="F185" s="17"/>
    </row>
    <row r="186" spans="1:6" x14ac:dyDescent="0.25">
      <c r="A186" s="17"/>
      <c r="B186" s="17"/>
      <c r="C186" s="17"/>
      <c r="D186" s="17"/>
      <c r="E186" s="17"/>
      <c r="F186" s="17"/>
    </row>
    <row r="187" spans="1:6" x14ac:dyDescent="0.25">
      <c r="A187" s="17"/>
      <c r="B187" s="17"/>
      <c r="C187" s="17"/>
      <c r="D187" s="17"/>
      <c r="E187" s="17"/>
      <c r="F187" s="17"/>
    </row>
    <row r="188" spans="1:6" x14ac:dyDescent="0.25">
      <c r="A188" s="17"/>
      <c r="B188" s="17"/>
      <c r="C188" s="17"/>
      <c r="D188" s="17"/>
      <c r="E188" s="17"/>
      <c r="F188" s="17"/>
    </row>
    <row r="189" spans="1:6" x14ac:dyDescent="0.25">
      <c r="A189" s="17"/>
      <c r="B189" s="17"/>
      <c r="C189" s="17"/>
      <c r="D189" s="17"/>
      <c r="E189" s="17"/>
      <c r="F189" s="17"/>
    </row>
    <row r="190" spans="1:6" x14ac:dyDescent="0.25">
      <c r="A190" s="17"/>
      <c r="B190" s="17"/>
      <c r="C190" s="17"/>
      <c r="D190" s="17"/>
      <c r="E190" s="17"/>
      <c r="F190" s="17"/>
    </row>
    <row r="191" spans="1:6" x14ac:dyDescent="0.25">
      <c r="A191" s="17"/>
      <c r="B191" s="17"/>
      <c r="C191" s="17"/>
      <c r="D191" s="17"/>
      <c r="E191" s="17"/>
      <c r="F191" s="17"/>
    </row>
    <row r="192" spans="1:6" x14ac:dyDescent="0.25">
      <c r="A192" s="17"/>
      <c r="B192" s="17"/>
      <c r="C192" s="17"/>
      <c r="D192" s="17"/>
      <c r="E192" s="17"/>
      <c r="F192" s="17"/>
    </row>
    <row r="193" spans="1:6" x14ac:dyDescent="0.25">
      <c r="A193" s="17"/>
      <c r="B193" s="17"/>
      <c r="C193" s="17"/>
      <c r="D193" s="17"/>
      <c r="E193" s="17"/>
      <c r="F193" s="17"/>
    </row>
    <row r="194" spans="1:6" x14ac:dyDescent="0.25">
      <c r="A194" s="17"/>
      <c r="B194" s="17"/>
      <c r="C194" s="17"/>
      <c r="D194" s="17"/>
      <c r="E194" s="17"/>
      <c r="F194" s="17"/>
    </row>
    <row r="195" spans="1:6" x14ac:dyDescent="0.25">
      <c r="A195" s="17"/>
      <c r="B195" s="17"/>
      <c r="C195" s="17"/>
      <c r="D195" s="17"/>
      <c r="E195" s="17"/>
      <c r="F195" s="17"/>
    </row>
    <row r="196" spans="1:6" x14ac:dyDescent="0.25">
      <c r="A196" s="17"/>
      <c r="B196" s="17"/>
      <c r="C196" s="17"/>
      <c r="D196" s="17"/>
      <c r="E196" s="17"/>
      <c r="F196" s="17"/>
    </row>
    <row r="197" spans="1:6" x14ac:dyDescent="0.25">
      <c r="A197" s="17"/>
      <c r="B197" s="17"/>
      <c r="C197" s="17"/>
      <c r="D197" s="17"/>
      <c r="E197" s="17"/>
      <c r="F197" s="17"/>
    </row>
    <row r="198" spans="1:6" x14ac:dyDescent="0.25">
      <c r="A198" s="17"/>
      <c r="B198" s="17"/>
      <c r="C198" s="17"/>
      <c r="D198" s="17"/>
      <c r="E198" s="17"/>
      <c r="F198" s="17"/>
    </row>
    <row r="199" spans="1:6" x14ac:dyDescent="0.25">
      <c r="A199" s="17"/>
      <c r="B199" s="17"/>
      <c r="C199" s="17"/>
      <c r="D199" s="17"/>
      <c r="E199" s="17"/>
      <c r="F199" s="17"/>
    </row>
    <row r="200" spans="1:6" x14ac:dyDescent="0.25">
      <c r="A200" s="17"/>
      <c r="B200" s="17"/>
      <c r="C200" s="17"/>
      <c r="D200" s="17"/>
      <c r="E200" s="17"/>
      <c r="F200" s="17"/>
    </row>
    <row r="201" spans="1:6" x14ac:dyDescent="0.25">
      <c r="A201" s="17"/>
      <c r="B201" s="17"/>
      <c r="C201" s="17"/>
      <c r="D201" s="17"/>
      <c r="E201" s="17"/>
      <c r="F201" s="17"/>
    </row>
    <row r="202" spans="1:6" x14ac:dyDescent="0.25">
      <c r="A202" s="17"/>
      <c r="B202" s="17"/>
      <c r="C202" s="17"/>
      <c r="D202" s="17"/>
      <c r="E202" s="17"/>
      <c r="F202" s="17"/>
    </row>
    <row r="203" spans="1:6" x14ac:dyDescent="0.25">
      <c r="A203" s="17"/>
      <c r="B203" s="17"/>
      <c r="C203" s="17"/>
      <c r="D203" s="17"/>
      <c r="E203" s="17"/>
      <c r="F203" s="17"/>
    </row>
    <row r="204" spans="1:6" x14ac:dyDescent="0.25">
      <c r="A204" s="17"/>
      <c r="B204" s="17"/>
      <c r="C204" s="17"/>
      <c r="D204" s="17"/>
      <c r="E204" s="17"/>
      <c r="F204" s="17"/>
    </row>
    <row r="205" spans="1:6" x14ac:dyDescent="0.25">
      <c r="A205" s="17"/>
      <c r="B205" s="17"/>
      <c r="C205" s="17"/>
      <c r="D205" s="17"/>
      <c r="E205" s="17"/>
      <c r="F205" s="17"/>
    </row>
    <row r="206" spans="1:6" x14ac:dyDescent="0.25">
      <c r="A206" s="17"/>
      <c r="B206" s="17"/>
      <c r="C206" s="17"/>
      <c r="D206" s="17"/>
      <c r="E206" s="17"/>
      <c r="F206" s="17"/>
    </row>
    <row r="207" spans="1:6" x14ac:dyDescent="0.25">
      <c r="A207" s="17"/>
      <c r="B207" s="17"/>
      <c r="C207" s="17"/>
      <c r="D207" s="17"/>
      <c r="E207" s="17"/>
      <c r="F207" s="17"/>
    </row>
    <row r="208" spans="1:6" x14ac:dyDescent="0.25">
      <c r="A208" s="17"/>
      <c r="B208" s="17"/>
      <c r="C208" s="17"/>
      <c r="D208" s="17"/>
      <c r="E208" s="17"/>
      <c r="F208" s="17"/>
    </row>
    <row r="209" spans="1:6" x14ac:dyDescent="0.25">
      <c r="A209" s="17"/>
      <c r="B209" s="17"/>
      <c r="C209" s="17"/>
      <c r="D209" s="17"/>
      <c r="E209" s="17"/>
      <c r="F209" s="17"/>
    </row>
    <row r="210" spans="1:6" x14ac:dyDescent="0.25">
      <c r="A210" s="17"/>
      <c r="B210" s="17"/>
      <c r="C210" s="17"/>
      <c r="D210" s="17"/>
      <c r="E210" s="17"/>
      <c r="F210" s="17"/>
    </row>
    <row r="211" spans="1:6" x14ac:dyDescent="0.25">
      <c r="A211" s="17"/>
      <c r="B211" s="17"/>
      <c r="C211" s="17"/>
      <c r="D211" s="17"/>
      <c r="E211" s="17"/>
      <c r="F211" s="17"/>
    </row>
  </sheetData>
  <mergeCells count="5">
    <mergeCell ref="A1:F1"/>
    <mergeCell ref="A15:B15"/>
    <mergeCell ref="A14:F14"/>
    <mergeCell ref="A50:F50"/>
    <mergeCell ref="A51:B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2"/>
  <sheetViews>
    <sheetView zoomScale="80" zoomScaleNormal="80" workbookViewId="0">
      <selection activeCell="U27" sqref="U27"/>
    </sheetView>
  </sheetViews>
  <sheetFormatPr defaultRowHeight="15" x14ac:dyDescent="0.25"/>
  <cols>
    <col min="1" max="1" width="52.140625" style="17" customWidth="1"/>
    <col min="2" max="2" width="15.85546875" style="17" bestFit="1" customWidth="1"/>
    <col min="3" max="3" width="14.28515625" style="17" bestFit="1" customWidth="1"/>
    <col min="4" max="4" width="14.5703125" style="17" bestFit="1" customWidth="1"/>
    <col min="5" max="5" width="14.28515625" style="17" bestFit="1" customWidth="1"/>
    <col min="6" max="6" width="13.28515625" style="17" bestFit="1" customWidth="1"/>
    <col min="7" max="8" width="14.28515625" style="17" bestFit="1" customWidth="1"/>
    <col min="9" max="11" width="13.28515625" style="17" bestFit="1" customWidth="1"/>
    <col min="12" max="12" width="14.28515625" style="17" bestFit="1" customWidth="1"/>
    <col min="13" max="13" width="13.28515625" style="17" bestFit="1" customWidth="1"/>
    <col min="14" max="14" width="14.28515625" style="17" bestFit="1" customWidth="1"/>
    <col min="15" max="19" width="13.28515625" style="17" bestFit="1" customWidth="1"/>
    <col min="20" max="20" width="14.28515625" style="17" bestFit="1" customWidth="1"/>
    <col min="21" max="16384" width="9.140625" style="17"/>
  </cols>
  <sheetData>
    <row r="1" spans="1:20" x14ac:dyDescent="0.25">
      <c r="A1" s="50" t="s">
        <v>54</v>
      </c>
    </row>
    <row r="2" spans="1:20" ht="15.75" thickBot="1" x14ac:dyDescent="0.3"/>
    <row r="3" spans="1:20" x14ac:dyDescent="0.25">
      <c r="A3" s="54" t="s">
        <v>55</v>
      </c>
      <c r="B3" s="54" t="s">
        <v>56</v>
      </c>
      <c r="C3" s="54" t="s">
        <v>57</v>
      </c>
      <c r="E3" s="159" t="s">
        <v>247</v>
      </c>
    </row>
    <row r="4" spans="1:20" ht="15.75" thickBot="1" x14ac:dyDescent="0.3">
      <c r="A4" s="55" t="s">
        <v>35</v>
      </c>
      <c r="B4" s="51">
        <f>B18</f>
        <v>322037</v>
      </c>
      <c r="C4" s="88">
        <f>B4/B4</f>
        <v>1</v>
      </c>
      <c r="E4" s="158">
        <f>0.1*B4</f>
        <v>32203.7</v>
      </c>
    </row>
    <row r="5" spans="1:20" x14ac:dyDescent="0.25">
      <c r="A5" s="79" t="s">
        <v>36</v>
      </c>
      <c r="B5" s="80">
        <f>B32</f>
        <v>43100</v>
      </c>
      <c r="C5" s="89">
        <f>B5/B4</f>
        <v>0.13383555305756792</v>
      </c>
      <c r="D5" s="87">
        <f>B5/B4</f>
        <v>0.13383555305756792</v>
      </c>
    </row>
    <row r="6" spans="1:20" ht="15.75" thickBot="1" x14ac:dyDescent="0.3">
      <c r="A6" s="81" t="s">
        <v>18</v>
      </c>
      <c r="B6" s="82">
        <f>SUM(B4:B5)</f>
        <v>365137</v>
      </c>
      <c r="C6" s="83"/>
    </row>
    <row r="7" spans="1:20" ht="15.75" thickTop="1" x14ac:dyDescent="0.25"/>
    <row r="8" spans="1:20" x14ac:dyDescent="0.25">
      <c r="A8" s="200" t="s">
        <v>58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</row>
    <row r="9" spans="1:20" ht="15.75" thickBot="1" x14ac:dyDescent="0.3">
      <c r="A9" s="57" t="s">
        <v>52</v>
      </c>
      <c r="B9" s="58" t="s">
        <v>59</v>
      </c>
      <c r="C9" s="59" t="s">
        <v>60</v>
      </c>
      <c r="D9" s="59" t="s">
        <v>61</v>
      </c>
      <c r="E9" s="59" t="s">
        <v>62</v>
      </c>
      <c r="F9" s="59" t="s">
        <v>63</v>
      </c>
      <c r="G9" s="59" t="s">
        <v>64</v>
      </c>
      <c r="H9" s="59" t="s">
        <v>65</v>
      </c>
      <c r="I9" s="59" t="s">
        <v>66</v>
      </c>
      <c r="J9" s="59" t="s">
        <v>67</v>
      </c>
      <c r="K9" s="59" t="s">
        <v>68</v>
      </c>
      <c r="L9" s="59" t="s">
        <v>69</v>
      </c>
      <c r="M9" s="59" t="s">
        <v>70</v>
      </c>
      <c r="N9" s="59" t="s">
        <v>71</v>
      </c>
      <c r="O9" s="59" t="s">
        <v>72</v>
      </c>
      <c r="P9" s="59" t="s">
        <v>73</v>
      </c>
      <c r="Q9" s="59" t="s">
        <v>74</v>
      </c>
      <c r="R9" s="59" t="s">
        <v>75</v>
      </c>
      <c r="S9" s="59" t="s">
        <v>76</v>
      </c>
      <c r="T9" s="59" t="s">
        <v>77</v>
      </c>
    </row>
    <row r="10" spans="1:20" x14ac:dyDescent="0.25">
      <c r="A10" s="50" t="s">
        <v>43</v>
      </c>
      <c r="B10" s="65">
        <f t="shared" ref="B10:B17" si="0">SUM(C10:T10)</f>
        <v>1500</v>
      </c>
      <c r="C10" s="66">
        <f>C36</f>
        <v>1500</v>
      </c>
      <c r="D10" s="66">
        <f t="shared" ref="D10:T10" si="1">D36</f>
        <v>0</v>
      </c>
      <c r="E10" s="66">
        <f t="shared" si="1"/>
        <v>0</v>
      </c>
      <c r="F10" s="66">
        <f t="shared" si="1"/>
        <v>0</v>
      </c>
      <c r="G10" s="66">
        <f t="shared" si="1"/>
        <v>0</v>
      </c>
      <c r="H10" s="66">
        <f t="shared" si="1"/>
        <v>0</v>
      </c>
      <c r="I10" s="66">
        <f t="shared" si="1"/>
        <v>0</v>
      </c>
      <c r="J10" s="66">
        <f t="shared" si="1"/>
        <v>0</v>
      </c>
      <c r="K10" s="66">
        <f t="shared" si="1"/>
        <v>0</v>
      </c>
      <c r="L10" s="66">
        <f t="shared" si="1"/>
        <v>0</v>
      </c>
      <c r="M10" s="66">
        <f t="shared" si="1"/>
        <v>0</v>
      </c>
      <c r="N10" s="66">
        <f t="shared" si="1"/>
        <v>0</v>
      </c>
      <c r="O10" s="66">
        <f t="shared" si="1"/>
        <v>0</v>
      </c>
      <c r="P10" s="66">
        <f t="shared" si="1"/>
        <v>0</v>
      </c>
      <c r="Q10" s="66">
        <f t="shared" si="1"/>
        <v>0</v>
      </c>
      <c r="R10" s="66">
        <f t="shared" si="1"/>
        <v>0</v>
      </c>
      <c r="S10" s="66">
        <f t="shared" si="1"/>
        <v>0</v>
      </c>
      <c r="T10" s="66">
        <f t="shared" si="1"/>
        <v>0</v>
      </c>
    </row>
    <row r="11" spans="1:20" x14ac:dyDescent="0.25">
      <c r="A11" s="50" t="s">
        <v>44</v>
      </c>
      <c r="B11" s="65">
        <f t="shared" si="0"/>
        <v>0</v>
      </c>
      <c r="C11" s="66">
        <f>C43</f>
        <v>0</v>
      </c>
      <c r="D11" s="66">
        <f t="shared" ref="D11:T11" si="2">D43</f>
        <v>0</v>
      </c>
      <c r="E11" s="66">
        <f t="shared" si="2"/>
        <v>0</v>
      </c>
      <c r="F11" s="66">
        <f t="shared" si="2"/>
        <v>0</v>
      </c>
      <c r="G11" s="66">
        <f t="shared" si="2"/>
        <v>0</v>
      </c>
      <c r="H11" s="66">
        <f t="shared" si="2"/>
        <v>0</v>
      </c>
      <c r="I11" s="66">
        <f t="shared" si="2"/>
        <v>0</v>
      </c>
      <c r="J11" s="66">
        <f t="shared" si="2"/>
        <v>0</v>
      </c>
      <c r="K11" s="66">
        <f t="shared" si="2"/>
        <v>0</v>
      </c>
      <c r="L11" s="66">
        <f t="shared" si="2"/>
        <v>0</v>
      </c>
      <c r="M11" s="66">
        <f t="shared" si="2"/>
        <v>0</v>
      </c>
      <c r="N11" s="66">
        <f t="shared" si="2"/>
        <v>0</v>
      </c>
      <c r="O11" s="66">
        <f t="shared" si="2"/>
        <v>0</v>
      </c>
      <c r="P11" s="66">
        <f t="shared" si="2"/>
        <v>0</v>
      </c>
      <c r="Q11" s="66">
        <f t="shared" si="2"/>
        <v>0</v>
      </c>
      <c r="R11" s="66">
        <f t="shared" si="2"/>
        <v>0</v>
      </c>
      <c r="S11" s="66">
        <f t="shared" si="2"/>
        <v>0</v>
      </c>
      <c r="T11" s="66">
        <f t="shared" si="2"/>
        <v>0</v>
      </c>
    </row>
    <row r="12" spans="1:20" x14ac:dyDescent="0.25">
      <c r="A12" s="50" t="s">
        <v>41</v>
      </c>
      <c r="B12" s="65">
        <f t="shared" si="0"/>
        <v>172085</v>
      </c>
      <c r="C12" s="66">
        <f>C49</f>
        <v>75745</v>
      </c>
      <c r="D12" s="66">
        <f t="shared" ref="D12:T12" si="3">D49</f>
        <v>9990</v>
      </c>
      <c r="E12" s="66">
        <f t="shared" si="3"/>
        <v>0</v>
      </c>
      <c r="F12" s="66">
        <f t="shared" si="3"/>
        <v>0</v>
      </c>
      <c r="G12" s="66">
        <f t="shared" si="3"/>
        <v>40675</v>
      </c>
      <c r="H12" s="66">
        <f t="shared" si="3"/>
        <v>0</v>
      </c>
      <c r="I12" s="66">
        <f t="shared" si="3"/>
        <v>0</v>
      </c>
      <c r="J12" s="66">
        <f t="shared" si="3"/>
        <v>0</v>
      </c>
      <c r="K12" s="66">
        <f t="shared" si="3"/>
        <v>0</v>
      </c>
      <c r="L12" s="66">
        <f t="shared" si="3"/>
        <v>40675</v>
      </c>
      <c r="M12" s="66">
        <f t="shared" si="3"/>
        <v>0</v>
      </c>
      <c r="N12" s="66">
        <f t="shared" si="3"/>
        <v>0</v>
      </c>
      <c r="O12" s="66">
        <f t="shared" si="3"/>
        <v>3000</v>
      </c>
      <c r="P12" s="66">
        <f t="shared" si="3"/>
        <v>2000</v>
      </c>
      <c r="Q12" s="66">
        <f t="shared" si="3"/>
        <v>0</v>
      </c>
      <c r="R12" s="66">
        <f t="shared" si="3"/>
        <v>0</v>
      </c>
      <c r="S12" s="66">
        <f t="shared" si="3"/>
        <v>0</v>
      </c>
      <c r="T12" s="66">
        <f t="shared" si="3"/>
        <v>0</v>
      </c>
    </row>
    <row r="13" spans="1:20" x14ac:dyDescent="0.25">
      <c r="A13" s="50" t="s">
        <v>50</v>
      </c>
      <c r="B13" s="65">
        <f t="shared" si="0"/>
        <v>0</v>
      </c>
      <c r="C13" s="66">
        <f>C57</f>
        <v>0</v>
      </c>
      <c r="D13" s="66">
        <f t="shared" ref="D13:T13" si="4">D57</f>
        <v>0</v>
      </c>
      <c r="E13" s="66">
        <f t="shared" si="4"/>
        <v>0</v>
      </c>
      <c r="F13" s="66">
        <f t="shared" si="4"/>
        <v>0</v>
      </c>
      <c r="G13" s="66">
        <f t="shared" si="4"/>
        <v>0</v>
      </c>
      <c r="H13" s="66">
        <f t="shared" si="4"/>
        <v>0</v>
      </c>
      <c r="I13" s="66">
        <f t="shared" si="4"/>
        <v>0</v>
      </c>
      <c r="J13" s="66">
        <f t="shared" si="4"/>
        <v>0</v>
      </c>
      <c r="K13" s="66">
        <f t="shared" si="4"/>
        <v>0</v>
      </c>
      <c r="L13" s="66">
        <f t="shared" si="4"/>
        <v>0</v>
      </c>
      <c r="M13" s="66">
        <f t="shared" si="4"/>
        <v>0</v>
      </c>
      <c r="N13" s="66">
        <f t="shared" si="4"/>
        <v>0</v>
      </c>
      <c r="O13" s="66">
        <f t="shared" si="4"/>
        <v>0</v>
      </c>
      <c r="P13" s="66">
        <f t="shared" si="4"/>
        <v>0</v>
      </c>
      <c r="Q13" s="66">
        <f t="shared" si="4"/>
        <v>0</v>
      </c>
      <c r="R13" s="66">
        <f t="shared" si="4"/>
        <v>0</v>
      </c>
      <c r="S13" s="66">
        <f t="shared" si="4"/>
        <v>0</v>
      </c>
      <c r="T13" s="66">
        <f t="shared" si="4"/>
        <v>0</v>
      </c>
    </row>
    <row r="14" spans="1:20" x14ac:dyDescent="0.25">
      <c r="A14" s="50" t="s">
        <v>45</v>
      </c>
      <c r="B14" s="65">
        <f t="shared" si="0"/>
        <v>4800</v>
      </c>
      <c r="C14" s="66">
        <f>C63</f>
        <v>0</v>
      </c>
      <c r="D14" s="66">
        <f t="shared" ref="D14:T14" si="5">D63</f>
        <v>4800</v>
      </c>
      <c r="E14" s="66">
        <f t="shared" si="5"/>
        <v>0</v>
      </c>
      <c r="F14" s="66">
        <f t="shared" si="5"/>
        <v>0</v>
      </c>
      <c r="G14" s="66">
        <f t="shared" si="5"/>
        <v>0</v>
      </c>
      <c r="H14" s="66">
        <f t="shared" si="5"/>
        <v>0</v>
      </c>
      <c r="I14" s="66">
        <f t="shared" si="5"/>
        <v>0</v>
      </c>
      <c r="J14" s="66">
        <f t="shared" si="5"/>
        <v>0</v>
      </c>
      <c r="K14" s="66">
        <f t="shared" si="5"/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</row>
    <row r="15" spans="1:20" x14ac:dyDescent="0.25">
      <c r="A15" s="50" t="s">
        <v>46</v>
      </c>
      <c r="B15" s="65">
        <f t="shared" si="0"/>
        <v>15000</v>
      </c>
      <c r="C15" s="66">
        <f>C68</f>
        <v>0</v>
      </c>
      <c r="D15" s="66">
        <f t="shared" ref="D15:T15" si="6">D68</f>
        <v>15000</v>
      </c>
      <c r="E15" s="66">
        <f t="shared" si="6"/>
        <v>0</v>
      </c>
      <c r="F15" s="66">
        <f t="shared" si="6"/>
        <v>0</v>
      </c>
      <c r="G15" s="66">
        <f t="shared" si="6"/>
        <v>0</v>
      </c>
      <c r="H15" s="66">
        <f t="shared" si="6"/>
        <v>0</v>
      </c>
      <c r="I15" s="66">
        <f t="shared" si="6"/>
        <v>0</v>
      </c>
      <c r="J15" s="66">
        <f t="shared" si="6"/>
        <v>0</v>
      </c>
      <c r="K15" s="66">
        <f t="shared" si="6"/>
        <v>0</v>
      </c>
      <c r="L15" s="66">
        <f t="shared" si="6"/>
        <v>0</v>
      </c>
      <c r="M15" s="66">
        <f t="shared" si="6"/>
        <v>0</v>
      </c>
      <c r="N15" s="66">
        <f t="shared" si="6"/>
        <v>0</v>
      </c>
      <c r="O15" s="66">
        <f t="shared" si="6"/>
        <v>0</v>
      </c>
      <c r="P15" s="66">
        <f t="shared" si="6"/>
        <v>0</v>
      </c>
      <c r="Q15" s="66">
        <f t="shared" si="6"/>
        <v>0</v>
      </c>
      <c r="R15" s="66">
        <f t="shared" si="6"/>
        <v>0</v>
      </c>
      <c r="S15" s="66">
        <f t="shared" si="6"/>
        <v>0</v>
      </c>
      <c r="T15" s="66">
        <f t="shared" si="6"/>
        <v>0</v>
      </c>
    </row>
    <row r="16" spans="1:20" x14ac:dyDescent="0.25">
      <c r="A16" s="50" t="s">
        <v>47</v>
      </c>
      <c r="B16" s="65">
        <f t="shared" si="0"/>
        <v>0</v>
      </c>
      <c r="C16" s="66">
        <f>C73</f>
        <v>0</v>
      </c>
      <c r="D16" s="66">
        <f t="shared" ref="D16:T16" si="7">D73</f>
        <v>0</v>
      </c>
      <c r="E16" s="66">
        <f t="shared" si="7"/>
        <v>0</v>
      </c>
      <c r="F16" s="66">
        <f t="shared" si="7"/>
        <v>0</v>
      </c>
      <c r="G16" s="66">
        <f t="shared" si="7"/>
        <v>0</v>
      </c>
      <c r="H16" s="66">
        <f t="shared" si="7"/>
        <v>0</v>
      </c>
      <c r="I16" s="66">
        <f t="shared" si="7"/>
        <v>0</v>
      </c>
      <c r="J16" s="66">
        <f t="shared" si="7"/>
        <v>0</v>
      </c>
      <c r="K16" s="66">
        <f t="shared" si="7"/>
        <v>0</v>
      </c>
      <c r="L16" s="66">
        <f t="shared" si="7"/>
        <v>0</v>
      </c>
      <c r="M16" s="66">
        <f t="shared" si="7"/>
        <v>0</v>
      </c>
      <c r="N16" s="66">
        <f t="shared" si="7"/>
        <v>0</v>
      </c>
      <c r="O16" s="66">
        <f t="shared" si="7"/>
        <v>0</v>
      </c>
      <c r="P16" s="66">
        <f t="shared" si="7"/>
        <v>0</v>
      </c>
      <c r="Q16" s="66">
        <f t="shared" si="7"/>
        <v>0</v>
      </c>
      <c r="R16" s="66">
        <f t="shared" si="7"/>
        <v>0</v>
      </c>
      <c r="S16" s="66">
        <f t="shared" si="7"/>
        <v>0</v>
      </c>
      <c r="T16" s="66">
        <f t="shared" si="7"/>
        <v>0</v>
      </c>
    </row>
    <row r="17" spans="1:20" x14ac:dyDescent="0.25">
      <c r="A17" s="50" t="s">
        <v>81</v>
      </c>
      <c r="B17" s="65">
        <f t="shared" si="0"/>
        <v>128652</v>
      </c>
      <c r="C17" s="66">
        <f>C79</f>
        <v>0</v>
      </c>
      <c r="D17" s="66">
        <f t="shared" ref="D17:T17" si="8">D79</f>
        <v>0</v>
      </c>
      <c r="E17" s="66">
        <f t="shared" si="8"/>
        <v>8520</v>
      </c>
      <c r="F17" s="66">
        <f t="shared" si="8"/>
        <v>8520</v>
      </c>
      <c r="G17" s="66">
        <f t="shared" si="8"/>
        <v>8520</v>
      </c>
      <c r="H17" s="66">
        <f t="shared" si="8"/>
        <v>9372.0000000000018</v>
      </c>
      <c r="I17" s="66">
        <f t="shared" si="8"/>
        <v>9372.0000000000018</v>
      </c>
      <c r="J17" s="66">
        <f t="shared" si="8"/>
        <v>9372.0000000000018</v>
      </c>
      <c r="K17" s="66">
        <f t="shared" si="8"/>
        <v>9372.0000000000018</v>
      </c>
      <c r="L17" s="66">
        <f t="shared" si="8"/>
        <v>9372.0000000000018</v>
      </c>
      <c r="M17" s="66">
        <f t="shared" si="8"/>
        <v>9372.0000000000018</v>
      </c>
      <c r="N17" s="66">
        <f t="shared" si="8"/>
        <v>9372.0000000000018</v>
      </c>
      <c r="O17" s="66">
        <f t="shared" si="8"/>
        <v>9372.0000000000018</v>
      </c>
      <c r="P17" s="66">
        <f t="shared" si="8"/>
        <v>9372.0000000000018</v>
      </c>
      <c r="Q17" s="66">
        <f t="shared" si="8"/>
        <v>9372.0000000000018</v>
      </c>
      <c r="R17" s="66">
        <f t="shared" si="8"/>
        <v>9372.0000000000018</v>
      </c>
      <c r="S17" s="66">
        <f t="shared" si="8"/>
        <v>0</v>
      </c>
      <c r="T17" s="66">
        <f t="shared" si="8"/>
        <v>0</v>
      </c>
    </row>
    <row r="18" spans="1:20" ht="15.75" thickBot="1" x14ac:dyDescent="0.3">
      <c r="A18" s="56" t="s">
        <v>18</v>
      </c>
      <c r="B18" s="64">
        <f>SUM(B10:B17)</f>
        <v>322037</v>
      </c>
      <c r="C18" s="64">
        <f t="shared" ref="C18:T18" si="9">SUM(C10:C17)</f>
        <v>77245</v>
      </c>
      <c r="D18" s="64">
        <f t="shared" si="9"/>
        <v>29790</v>
      </c>
      <c r="E18" s="64">
        <f t="shared" si="9"/>
        <v>8520</v>
      </c>
      <c r="F18" s="64">
        <f t="shared" si="9"/>
        <v>8520</v>
      </c>
      <c r="G18" s="64">
        <f t="shared" si="9"/>
        <v>49195</v>
      </c>
      <c r="H18" s="64">
        <f t="shared" si="9"/>
        <v>9372.0000000000018</v>
      </c>
      <c r="I18" s="64">
        <f t="shared" si="9"/>
        <v>9372.0000000000018</v>
      </c>
      <c r="J18" s="64">
        <f t="shared" si="9"/>
        <v>9372.0000000000018</v>
      </c>
      <c r="K18" s="64">
        <f t="shared" si="9"/>
        <v>9372.0000000000018</v>
      </c>
      <c r="L18" s="64">
        <f t="shared" si="9"/>
        <v>50047</v>
      </c>
      <c r="M18" s="64">
        <f t="shared" si="9"/>
        <v>9372.0000000000018</v>
      </c>
      <c r="N18" s="64">
        <f>SUM(N10:N17)</f>
        <v>9372.0000000000018</v>
      </c>
      <c r="O18" s="64">
        <f t="shared" si="9"/>
        <v>12372.000000000002</v>
      </c>
      <c r="P18" s="64">
        <f t="shared" si="9"/>
        <v>11372.000000000002</v>
      </c>
      <c r="Q18" s="64">
        <f t="shared" si="9"/>
        <v>9372.0000000000018</v>
      </c>
      <c r="R18" s="64">
        <f t="shared" si="9"/>
        <v>9372.0000000000018</v>
      </c>
      <c r="S18" s="64">
        <f t="shared" si="9"/>
        <v>0</v>
      </c>
      <c r="T18" s="64">
        <f t="shared" si="9"/>
        <v>0</v>
      </c>
    </row>
    <row r="19" spans="1:20" ht="15.75" thickTop="1" x14ac:dyDescent="0.25"/>
    <row r="20" spans="1:20" x14ac:dyDescent="0.25">
      <c r="A20" s="200" t="s">
        <v>78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</row>
    <row r="21" spans="1:20" ht="15.75" thickBot="1" x14ac:dyDescent="0.3">
      <c r="A21" s="57" t="s">
        <v>52</v>
      </c>
      <c r="B21" s="58" t="s">
        <v>59</v>
      </c>
      <c r="C21" s="59" t="s">
        <v>60</v>
      </c>
      <c r="D21" s="59" t="s">
        <v>61</v>
      </c>
      <c r="E21" s="59" t="s">
        <v>62</v>
      </c>
      <c r="F21" s="59" t="s">
        <v>63</v>
      </c>
      <c r="G21" s="59" t="s">
        <v>64</v>
      </c>
      <c r="H21" s="59" t="s">
        <v>65</v>
      </c>
      <c r="I21" s="59" t="s">
        <v>66</v>
      </c>
      <c r="J21" s="59" t="s">
        <v>67</v>
      </c>
      <c r="K21" s="59" t="s">
        <v>68</v>
      </c>
      <c r="L21" s="59" t="s">
        <v>69</v>
      </c>
      <c r="M21" s="59" t="s">
        <v>70</v>
      </c>
      <c r="N21" s="59" t="s">
        <v>71</v>
      </c>
      <c r="O21" s="59" t="s">
        <v>72</v>
      </c>
      <c r="P21" s="59" t="s">
        <v>73</v>
      </c>
      <c r="Q21" s="59" t="s">
        <v>74</v>
      </c>
      <c r="R21" s="59" t="s">
        <v>75</v>
      </c>
      <c r="S21" s="59" t="s">
        <v>76</v>
      </c>
      <c r="T21" s="59" t="s">
        <v>77</v>
      </c>
    </row>
    <row r="22" spans="1:20" x14ac:dyDescent="0.25">
      <c r="A22" s="50" t="s">
        <v>43</v>
      </c>
      <c r="B22" s="65">
        <f t="shared" ref="B22:B31" si="10">SUM(C22:T22)</f>
        <v>1700</v>
      </c>
      <c r="C22" s="67">
        <f>C85</f>
        <v>1700</v>
      </c>
      <c r="D22" s="67">
        <f t="shared" ref="D22:T22" si="11">D85</f>
        <v>0</v>
      </c>
      <c r="E22" s="67">
        <f t="shared" si="11"/>
        <v>0</v>
      </c>
      <c r="F22" s="67">
        <f t="shared" si="11"/>
        <v>0</v>
      </c>
      <c r="G22" s="67">
        <f t="shared" si="11"/>
        <v>0</v>
      </c>
      <c r="H22" s="67">
        <f t="shared" si="11"/>
        <v>0</v>
      </c>
      <c r="I22" s="67">
        <f t="shared" si="11"/>
        <v>0</v>
      </c>
      <c r="J22" s="67">
        <f t="shared" si="11"/>
        <v>0</v>
      </c>
      <c r="K22" s="67">
        <f t="shared" si="11"/>
        <v>0</v>
      </c>
      <c r="L22" s="67">
        <f t="shared" si="11"/>
        <v>0</v>
      </c>
      <c r="M22" s="67">
        <f t="shared" si="11"/>
        <v>0</v>
      </c>
      <c r="N22" s="67">
        <f t="shared" si="11"/>
        <v>0</v>
      </c>
      <c r="O22" s="67">
        <f t="shared" si="11"/>
        <v>0</v>
      </c>
      <c r="P22" s="67">
        <f t="shared" si="11"/>
        <v>0</v>
      </c>
      <c r="Q22" s="67">
        <f t="shared" si="11"/>
        <v>0</v>
      </c>
      <c r="R22" s="67">
        <f t="shared" si="11"/>
        <v>0</v>
      </c>
      <c r="S22" s="67">
        <f t="shared" si="11"/>
        <v>0</v>
      </c>
      <c r="T22" s="67">
        <f t="shared" si="11"/>
        <v>0</v>
      </c>
    </row>
    <row r="23" spans="1:20" x14ac:dyDescent="0.25">
      <c r="A23" s="50" t="s">
        <v>44</v>
      </c>
      <c r="B23" s="65">
        <f t="shared" si="10"/>
        <v>0</v>
      </c>
      <c r="C23" s="67">
        <f>C91</f>
        <v>0</v>
      </c>
      <c r="D23" s="67">
        <f t="shared" ref="D23:T23" si="12">D91</f>
        <v>0</v>
      </c>
      <c r="E23" s="67">
        <f t="shared" si="12"/>
        <v>0</v>
      </c>
      <c r="F23" s="67">
        <f t="shared" si="12"/>
        <v>0</v>
      </c>
      <c r="G23" s="67">
        <f t="shared" si="12"/>
        <v>0</v>
      </c>
      <c r="H23" s="67">
        <f t="shared" si="12"/>
        <v>0</v>
      </c>
      <c r="I23" s="67">
        <f t="shared" si="12"/>
        <v>0</v>
      </c>
      <c r="J23" s="67">
        <f t="shared" si="12"/>
        <v>0</v>
      </c>
      <c r="K23" s="67">
        <f t="shared" si="12"/>
        <v>0</v>
      </c>
      <c r="L23" s="67">
        <f t="shared" si="12"/>
        <v>0</v>
      </c>
      <c r="M23" s="67">
        <f t="shared" si="12"/>
        <v>0</v>
      </c>
      <c r="N23" s="67">
        <f t="shared" si="12"/>
        <v>0</v>
      </c>
      <c r="O23" s="67">
        <f t="shared" si="12"/>
        <v>0</v>
      </c>
      <c r="P23" s="67">
        <f t="shared" si="12"/>
        <v>0</v>
      </c>
      <c r="Q23" s="67">
        <f t="shared" si="12"/>
        <v>0</v>
      </c>
      <c r="R23" s="67">
        <f t="shared" si="12"/>
        <v>0</v>
      </c>
      <c r="S23" s="67">
        <f t="shared" si="12"/>
        <v>0</v>
      </c>
      <c r="T23" s="67">
        <f t="shared" si="12"/>
        <v>0</v>
      </c>
    </row>
    <row r="24" spans="1:20" x14ac:dyDescent="0.25">
      <c r="A24" s="50" t="s">
        <v>41</v>
      </c>
      <c r="B24" s="65">
        <f t="shared" si="10"/>
        <v>10800</v>
      </c>
      <c r="C24" s="67">
        <f>C97</f>
        <v>0</v>
      </c>
      <c r="D24" s="67">
        <f t="shared" ref="D24:T24" si="13">D97</f>
        <v>0</v>
      </c>
      <c r="E24" s="67">
        <f t="shared" si="13"/>
        <v>0</v>
      </c>
      <c r="F24" s="67">
        <f t="shared" si="13"/>
        <v>0</v>
      </c>
      <c r="G24" s="67">
        <f t="shared" si="13"/>
        <v>0</v>
      </c>
      <c r="H24" s="67">
        <f t="shared" si="13"/>
        <v>4500</v>
      </c>
      <c r="I24" s="67">
        <f t="shared" si="13"/>
        <v>0</v>
      </c>
      <c r="J24" s="67">
        <f t="shared" si="13"/>
        <v>0</v>
      </c>
      <c r="K24" s="67">
        <f t="shared" si="13"/>
        <v>0</v>
      </c>
      <c r="L24" s="67">
        <f t="shared" si="13"/>
        <v>0</v>
      </c>
      <c r="M24" s="67">
        <f t="shared" si="13"/>
        <v>0</v>
      </c>
      <c r="N24" s="67">
        <f t="shared" si="13"/>
        <v>4800</v>
      </c>
      <c r="O24" s="67">
        <f t="shared" si="13"/>
        <v>300</v>
      </c>
      <c r="P24" s="67">
        <f t="shared" si="13"/>
        <v>300</v>
      </c>
      <c r="Q24" s="67">
        <f t="shared" si="13"/>
        <v>300</v>
      </c>
      <c r="R24" s="67">
        <f t="shared" si="13"/>
        <v>300</v>
      </c>
      <c r="S24" s="67">
        <f t="shared" si="13"/>
        <v>300</v>
      </c>
      <c r="T24" s="67">
        <f t="shared" si="13"/>
        <v>0</v>
      </c>
    </row>
    <row r="25" spans="1:20" x14ac:dyDescent="0.25">
      <c r="A25" s="50" t="s">
        <v>50</v>
      </c>
      <c r="B25" s="65">
        <f t="shared" si="10"/>
        <v>0</v>
      </c>
      <c r="C25" s="67">
        <f>C102</f>
        <v>0</v>
      </c>
      <c r="D25" s="67">
        <f t="shared" ref="D25:T25" si="14">D102</f>
        <v>0</v>
      </c>
      <c r="E25" s="67">
        <f t="shared" si="14"/>
        <v>0</v>
      </c>
      <c r="F25" s="67">
        <f t="shared" si="14"/>
        <v>0</v>
      </c>
      <c r="G25" s="67">
        <f t="shared" si="14"/>
        <v>0</v>
      </c>
      <c r="H25" s="67">
        <f t="shared" si="14"/>
        <v>0</v>
      </c>
      <c r="I25" s="67">
        <f t="shared" si="14"/>
        <v>0</v>
      </c>
      <c r="J25" s="67">
        <f t="shared" si="14"/>
        <v>0</v>
      </c>
      <c r="K25" s="67">
        <f t="shared" si="14"/>
        <v>0</v>
      </c>
      <c r="L25" s="67">
        <f t="shared" si="14"/>
        <v>0</v>
      </c>
      <c r="M25" s="67">
        <f t="shared" si="14"/>
        <v>0</v>
      </c>
      <c r="N25" s="67">
        <f t="shared" si="14"/>
        <v>0</v>
      </c>
      <c r="O25" s="67">
        <f t="shared" si="14"/>
        <v>0</v>
      </c>
      <c r="P25" s="67">
        <f t="shared" si="14"/>
        <v>0</v>
      </c>
      <c r="Q25" s="67">
        <f t="shared" si="14"/>
        <v>0</v>
      </c>
      <c r="R25" s="67">
        <f t="shared" si="14"/>
        <v>0</v>
      </c>
      <c r="S25" s="67">
        <f t="shared" si="14"/>
        <v>0</v>
      </c>
      <c r="T25" s="67">
        <f t="shared" si="14"/>
        <v>0</v>
      </c>
    </row>
    <row r="26" spans="1:20" x14ac:dyDescent="0.25">
      <c r="A26" s="50" t="s">
        <v>45</v>
      </c>
      <c r="B26" s="65">
        <f t="shared" si="10"/>
        <v>0</v>
      </c>
      <c r="C26" s="67">
        <f>C108</f>
        <v>0</v>
      </c>
      <c r="D26" s="67">
        <f t="shared" ref="D26:T26" si="15">D108</f>
        <v>0</v>
      </c>
      <c r="E26" s="67">
        <f t="shared" si="15"/>
        <v>0</v>
      </c>
      <c r="F26" s="67">
        <f t="shared" si="15"/>
        <v>0</v>
      </c>
      <c r="G26" s="67">
        <f t="shared" si="15"/>
        <v>0</v>
      </c>
      <c r="H26" s="67">
        <f t="shared" si="15"/>
        <v>0</v>
      </c>
      <c r="I26" s="67">
        <f t="shared" si="15"/>
        <v>0</v>
      </c>
      <c r="J26" s="67">
        <f t="shared" si="15"/>
        <v>0</v>
      </c>
      <c r="K26" s="67">
        <f t="shared" si="15"/>
        <v>0</v>
      </c>
      <c r="L26" s="67">
        <f t="shared" si="15"/>
        <v>0</v>
      </c>
      <c r="M26" s="67">
        <f t="shared" si="15"/>
        <v>0</v>
      </c>
      <c r="N26" s="67">
        <f t="shared" si="15"/>
        <v>0</v>
      </c>
      <c r="O26" s="67">
        <f t="shared" si="15"/>
        <v>0</v>
      </c>
      <c r="P26" s="67">
        <f t="shared" si="15"/>
        <v>0</v>
      </c>
      <c r="Q26" s="67">
        <f t="shared" si="15"/>
        <v>0</v>
      </c>
      <c r="R26" s="67">
        <f t="shared" si="15"/>
        <v>0</v>
      </c>
      <c r="S26" s="67">
        <f t="shared" si="15"/>
        <v>0</v>
      </c>
      <c r="T26" s="67">
        <f t="shared" si="15"/>
        <v>0</v>
      </c>
    </row>
    <row r="27" spans="1:20" x14ac:dyDescent="0.25">
      <c r="A27" s="50" t="s">
        <v>46</v>
      </c>
      <c r="B27" s="65">
        <f t="shared" si="10"/>
        <v>0</v>
      </c>
      <c r="C27" s="67">
        <f>C114</f>
        <v>0</v>
      </c>
      <c r="D27" s="67">
        <f t="shared" ref="D27:T27" si="16">D114</f>
        <v>0</v>
      </c>
      <c r="E27" s="67">
        <f t="shared" si="16"/>
        <v>0</v>
      </c>
      <c r="F27" s="67">
        <f t="shared" si="16"/>
        <v>0</v>
      </c>
      <c r="G27" s="67">
        <f t="shared" si="16"/>
        <v>0</v>
      </c>
      <c r="H27" s="67">
        <f t="shared" si="16"/>
        <v>0</v>
      </c>
      <c r="I27" s="67">
        <f t="shared" si="16"/>
        <v>0</v>
      </c>
      <c r="J27" s="67">
        <f t="shared" si="16"/>
        <v>0</v>
      </c>
      <c r="K27" s="67">
        <f t="shared" si="16"/>
        <v>0</v>
      </c>
      <c r="L27" s="67">
        <f t="shared" si="16"/>
        <v>0</v>
      </c>
      <c r="M27" s="67">
        <f t="shared" si="16"/>
        <v>0</v>
      </c>
      <c r="N27" s="67">
        <f t="shared" si="16"/>
        <v>0</v>
      </c>
      <c r="O27" s="67">
        <f t="shared" si="16"/>
        <v>0</v>
      </c>
      <c r="P27" s="67">
        <f t="shared" si="16"/>
        <v>0</v>
      </c>
      <c r="Q27" s="67">
        <f t="shared" si="16"/>
        <v>0</v>
      </c>
      <c r="R27" s="67">
        <f t="shared" si="16"/>
        <v>0</v>
      </c>
      <c r="S27" s="67">
        <f t="shared" si="16"/>
        <v>0</v>
      </c>
      <c r="T27" s="67">
        <f t="shared" si="16"/>
        <v>0</v>
      </c>
    </row>
    <row r="28" spans="1:20" x14ac:dyDescent="0.25">
      <c r="A28" s="50" t="s">
        <v>47</v>
      </c>
      <c r="B28" s="65">
        <f t="shared" si="10"/>
        <v>0</v>
      </c>
      <c r="C28" s="67">
        <f>C120</f>
        <v>0</v>
      </c>
      <c r="D28" s="67">
        <f t="shared" ref="D28:T28" si="17">D120</f>
        <v>0</v>
      </c>
      <c r="E28" s="67">
        <f t="shared" si="17"/>
        <v>0</v>
      </c>
      <c r="F28" s="67">
        <f t="shared" si="17"/>
        <v>0</v>
      </c>
      <c r="G28" s="67">
        <f t="shared" si="17"/>
        <v>0</v>
      </c>
      <c r="H28" s="67">
        <f t="shared" si="17"/>
        <v>0</v>
      </c>
      <c r="I28" s="67">
        <f t="shared" si="17"/>
        <v>0</v>
      </c>
      <c r="J28" s="67">
        <f t="shared" si="17"/>
        <v>0</v>
      </c>
      <c r="K28" s="67">
        <f t="shared" si="17"/>
        <v>0</v>
      </c>
      <c r="L28" s="67">
        <f t="shared" si="17"/>
        <v>0</v>
      </c>
      <c r="M28" s="67">
        <f t="shared" si="17"/>
        <v>0</v>
      </c>
      <c r="N28" s="67">
        <f t="shared" si="17"/>
        <v>0</v>
      </c>
      <c r="O28" s="67">
        <f t="shared" si="17"/>
        <v>0</v>
      </c>
      <c r="P28" s="67">
        <f t="shared" si="17"/>
        <v>0</v>
      </c>
      <c r="Q28" s="67">
        <f t="shared" si="17"/>
        <v>0</v>
      </c>
      <c r="R28" s="67">
        <f t="shared" si="17"/>
        <v>0</v>
      </c>
      <c r="S28" s="67">
        <f t="shared" si="17"/>
        <v>0</v>
      </c>
      <c r="T28" s="67">
        <f t="shared" si="17"/>
        <v>0</v>
      </c>
    </row>
    <row r="29" spans="1:20" x14ac:dyDescent="0.25">
      <c r="A29" s="50" t="s">
        <v>48</v>
      </c>
      <c r="B29" s="65">
        <f t="shared" si="10"/>
        <v>5100</v>
      </c>
      <c r="C29" s="67">
        <f>C126</f>
        <v>5100</v>
      </c>
      <c r="D29" s="67">
        <f t="shared" ref="D29:T29" si="18">D126</f>
        <v>0</v>
      </c>
      <c r="E29" s="67">
        <f t="shared" si="18"/>
        <v>0</v>
      </c>
      <c r="F29" s="67">
        <f t="shared" si="18"/>
        <v>0</v>
      </c>
      <c r="G29" s="67">
        <f t="shared" si="18"/>
        <v>0</v>
      </c>
      <c r="H29" s="67">
        <f t="shared" si="18"/>
        <v>0</v>
      </c>
      <c r="I29" s="67">
        <f t="shared" si="18"/>
        <v>0</v>
      </c>
      <c r="J29" s="67">
        <f t="shared" si="18"/>
        <v>0</v>
      </c>
      <c r="K29" s="67">
        <f t="shared" si="18"/>
        <v>0</v>
      </c>
      <c r="L29" s="67">
        <f t="shared" si="18"/>
        <v>0</v>
      </c>
      <c r="M29" s="67">
        <f t="shared" si="18"/>
        <v>0</v>
      </c>
      <c r="N29" s="67">
        <f t="shared" si="18"/>
        <v>0</v>
      </c>
      <c r="O29" s="67">
        <f t="shared" si="18"/>
        <v>0</v>
      </c>
      <c r="P29" s="67">
        <f t="shared" si="18"/>
        <v>0</v>
      </c>
      <c r="Q29" s="67">
        <f t="shared" si="18"/>
        <v>0</v>
      </c>
      <c r="R29" s="67">
        <f t="shared" si="18"/>
        <v>0</v>
      </c>
      <c r="S29" s="67">
        <f t="shared" si="18"/>
        <v>0</v>
      </c>
      <c r="T29" s="67">
        <f t="shared" si="18"/>
        <v>0</v>
      </c>
    </row>
    <row r="30" spans="1:20" x14ac:dyDescent="0.25">
      <c r="A30" s="50" t="s">
        <v>51</v>
      </c>
      <c r="B30" s="65">
        <f t="shared" si="10"/>
        <v>0</v>
      </c>
      <c r="C30" s="67">
        <f>C132</f>
        <v>0</v>
      </c>
      <c r="D30" s="67">
        <f t="shared" ref="D30:T30" si="19">D132</f>
        <v>0</v>
      </c>
      <c r="E30" s="67">
        <f t="shared" si="19"/>
        <v>0</v>
      </c>
      <c r="F30" s="67">
        <f t="shared" si="19"/>
        <v>0</v>
      </c>
      <c r="G30" s="67">
        <f t="shared" si="19"/>
        <v>0</v>
      </c>
      <c r="H30" s="67">
        <f t="shared" si="19"/>
        <v>0</v>
      </c>
      <c r="I30" s="67">
        <f t="shared" si="19"/>
        <v>0</v>
      </c>
      <c r="J30" s="67">
        <f t="shared" si="19"/>
        <v>0</v>
      </c>
      <c r="K30" s="67">
        <f t="shared" si="19"/>
        <v>0</v>
      </c>
      <c r="L30" s="67">
        <f t="shared" si="19"/>
        <v>0</v>
      </c>
      <c r="M30" s="67">
        <f t="shared" si="19"/>
        <v>0</v>
      </c>
      <c r="N30" s="67">
        <f t="shared" si="19"/>
        <v>0</v>
      </c>
      <c r="O30" s="67">
        <f t="shared" si="19"/>
        <v>0</v>
      </c>
      <c r="P30" s="67">
        <f t="shared" si="19"/>
        <v>0</v>
      </c>
      <c r="Q30" s="67">
        <f t="shared" si="19"/>
        <v>0</v>
      </c>
      <c r="R30" s="67">
        <f t="shared" si="19"/>
        <v>0</v>
      </c>
      <c r="S30" s="67">
        <f t="shared" si="19"/>
        <v>0</v>
      </c>
      <c r="T30" s="67">
        <f t="shared" si="19"/>
        <v>0</v>
      </c>
    </row>
    <row r="31" spans="1:20" x14ac:dyDescent="0.25">
      <c r="A31" s="50" t="s">
        <v>81</v>
      </c>
      <c r="B31" s="65">
        <f t="shared" si="10"/>
        <v>25500</v>
      </c>
      <c r="C31" s="67">
        <f>C138</f>
        <v>1500</v>
      </c>
      <c r="D31" s="67">
        <f t="shared" ref="D31:T31" si="20">D138</f>
        <v>1500</v>
      </c>
      <c r="E31" s="67">
        <f t="shared" si="20"/>
        <v>1500</v>
      </c>
      <c r="F31" s="67">
        <f t="shared" si="20"/>
        <v>1500</v>
      </c>
      <c r="G31" s="67">
        <f t="shared" si="20"/>
        <v>1500</v>
      </c>
      <c r="H31" s="67">
        <f t="shared" si="20"/>
        <v>1500</v>
      </c>
      <c r="I31" s="67">
        <f t="shared" si="20"/>
        <v>1500</v>
      </c>
      <c r="J31" s="67">
        <f t="shared" si="20"/>
        <v>1500</v>
      </c>
      <c r="K31" s="67">
        <f t="shared" si="20"/>
        <v>1500</v>
      </c>
      <c r="L31" s="67">
        <f t="shared" si="20"/>
        <v>1500</v>
      </c>
      <c r="M31" s="67">
        <f t="shared" si="20"/>
        <v>1500</v>
      </c>
      <c r="N31" s="67">
        <f t="shared" si="20"/>
        <v>1500</v>
      </c>
      <c r="O31" s="67">
        <f t="shared" si="20"/>
        <v>1500</v>
      </c>
      <c r="P31" s="67">
        <f t="shared" si="20"/>
        <v>1500</v>
      </c>
      <c r="Q31" s="67">
        <f t="shared" si="20"/>
        <v>1500</v>
      </c>
      <c r="R31" s="67">
        <f t="shared" si="20"/>
        <v>1500</v>
      </c>
      <c r="S31" s="67">
        <f t="shared" si="20"/>
        <v>1500</v>
      </c>
      <c r="T31" s="67">
        <f t="shared" si="20"/>
        <v>0</v>
      </c>
    </row>
    <row r="32" spans="1:20" ht="15.75" thickBot="1" x14ac:dyDescent="0.3">
      <c r="A32" s="56" t="s">
        <v>18</v>
      </c>
      <c r="B32" s="64">
        <f>SUM(B22:B31)</f>
        <v>43100</v>
      </c>
      <c r="C32" s="64">
        <f t="shared" ref="C32:T32" si="21">SUM(C22:C31)</f>
        <v>8300</v>
      </c>
      <c r="D32" s="64">
        <f t="shared" si="21"/>
        <v>1500</v>
      </c>
      <c r="E32" s="64">
        <f t="shared" si="21"/>
        <v>1500</v>
      </c>
      <c r="F32" s="64">
        <f t="shared" si="21"/>
        <v>1500</v>
      </c>
      <c r="G32" s="64">
        <f t="shared" si="21"/>
        <v>1500</v>
      </c>
      <c r="H32" s="64">
        <f t="shared" si="21"/>
        <v>6000</v>
      </c>
      <c r="I32" s="64">
        <f t="shared" si="21"/>
        <v>1500</v>
      </c>
      <c r="J32" s="64">
        <f t="shared" si="21"/>
        <v>1500</v>
      </c>
      <c r="K32" s="64">
        <f t="shared" si="21"/>
        <v>1500</v>
      </c>
      <c r="L32" s="64">
        <f t="shared" si="21"/>
        <v>1500</v>
      </c>
      <c r="M32" s="64">
        <f t="shared" si="21"/>
        <v>1500</v>
      </c>
      <c r="N32" s="64">
        <f t="shared" si="21"/>
        <v>6300</v>
      </c>
      <c r="O32" s="64">
        <f t="shared" si="21"/>
        <v>1800</v>
      </c>
      <c r="P32" s="64">
        <f t="shared" si="21"/>
        <v>1800</v>
      </c>
      <c r="Q32" s="64">
        <f t="shared" si="21"/>
        <v>1800</v>
      </c>
      <c r="R32" s="64">
        <f t="shared" si="21"/>
        <v>1800</v>
      </c>
      <c r="S32" s="64">
        <f t="shared" si="21"/>
        <v>1800</v>
      </c>
      <c r="T32" s="64">
        <f t="shared" si="21"/>
        <v>0</v>
      </c>
    </row>
    <row r="33" spans="1:20" ht="15.75" thickTop="1" x14ac:dyDescent="0.25"/>
    <row r="35" spans="1:20" x14ac:dyDescent="0.25">
      <c r="A35" s="201" t="s">
        <v>58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</row>
    <row r="36" spans="1:20" s="70" customFormat="1" ht="12.75" x14ac:dyDescent="0.2">
      <c r="A36" s="68" t="s">
        <v>43</v>
      </c>
      <c r="B36" s="69"/>
      <c r="C36" s="62">
        <f>SUM(C38:C41)</f>
        <v>1500</v>
      </c>
      <c r="D36" s="62">
        <f t="shared" ref="D36:T36" si="22">SUM(D38:D41)</f>
        <v>0</v>
      </c>
      <c r="E36" s="62">
        <f t="shared" si="22"/>
        <v>0</v>
      </c>
      <c r="F36" s="62">
        <f t="shared" si="22"/>
        <v>0</v>
      </c>
      <c r="G36" s="62">
        <f t="shared" si="22"/>
        <v>0</v>
      </c>
      <c r="H36" s="62">
        <f t="shared" si="22"/>
        <v>0</v>
      </c>
      <c r="I36" s="62">
        <f t="shared" si="22"/>
        <v>0</v>
      </c>
      <c r="J36" s="62">
        <f t="shared" si="22"/>
        <v>0</v>
      </c>
      <c r="K36" s="62">
        <f t="shared" si="22"/>
        <v>0</v>
      </c>
      <c r="L36" s="62">
        <f t="shared" si="22"/>
        <v>0</v>
      </c>
      <c r="M36" s="62">
        <f t="shared" si="22"/>
        <v>0</v>
      </c>
      <c r="N36" s="62">
        <f t="shared" si="22"/>
        <v>0</v>
      </c>
      <c r="O36" s="62">
        <f t="shared" si="22"/>
        <v>0</v>
      </c>
      <c r="P36" s="62">
        <f t="shared" si="22"/>
        <v>0</v>
      </c>
      <c r="Q36" s="62">
        <f t="shared" si="22"/>
        <v>0</v>
      </c>
      <c r="R36" s="62">
        <f t="shared" si="22"/>
        <v>0</v>
      </c>
      <c r="S36" s="62">
        <f t="shared" si="22"/>
        <v>0</v>
      </c>
      <c r="T36" s="62">
        <f t="shared" si="22"/>
        <v>0</v>
      </c>
    </row>
    <row r="37" spans="1:20" x14ac:dyDescent="0.25">
      <c r="A37" s="60" t="s">
        <v>38</v>
      </c>
      <c r="B37" s="60" t="s">
        <v>18</v>
      </c>
      <c r="C37" s="60" t="s">
        <v>60</v>
      </c>
      <c r="D37" s="60" t="s">
        <v>61</v>
      </c>
      <c r="E37" s="60" t="s">
        <v>62</v>
      </c>
      <c r="F37" s="60" t="s">
        <v>63</v>
      </c>
      <c r="G37" s="60" t="s">
        <v>64</v>
      </c>
      <c r="H37" s="60" t="s">
        <v>65</v>
      </c>
      <c r="I37" s="60" t="s">
        <v>66</v>
      </c>
      <c r="J37" s="60" t="s">
        <v>67</v>
      </c>
      <c r="K37" s="60" t="s">
        <v>68</v>
      </c>
      <c r="L37" s="60" t="s">
        <v>69</v>
      </c>
      <c r="M37" s="60" t="s">
        <v>70</v>
      </c>
      <c r="N37" s="60" t="s">
        <v>71</v>
      </c>
      <c r="O37" s="60" t="s">
        <v>72</v>
      </c>
      <c r="P37" s="60" t="s">
        <v>73</v>
      </c>
      <c r="Q37" s="60" t="s">
        <v>74</v>
      </c>
      <c r="R37" s="60" t="s">
        <v>75</v>
      </c>
      <c r="S37" s="60" t="s">
        <v>76</v>
      </c>
      <c r="T37" s="60" t="s">
        <v>77</v>
      </c>
    </row>
    <row r="38" spans="1:20" s="72" customFormat="1" x14ac:dyDescent="0.25">
      <c r="A38" s="74" t="str">
        <f>EQUIPAMENTOS_SERVICOS!C17</f>
        <v>Material de escritório e laboratório</v>
      </c>
      <c r="B38" s="75">
        <f>SUM(C38:T38)</f>
        <v>0</v>
      </c>
      <c r="C38" s="77">
        <f>EQUIPAMENTOS_SERVICOS!$E$17</f>
        <v>0</v>
      </c>
      <c r="D38" s="77">
        <f>EQUIPAMENTOS_SERVICOS!$E$17</f>
        <v>0</v>
      </c>
      <c r="E38" s="77">
        <f>EQUIPAMENTOS_SERVICOS!$E$17</f>
        <v>0</v>
      </c>
      <c r="F38" s="77">
        <f>EQUIPAMENTOS_SERVICOS!$E$17</f>
        <v>0</v>
      </c>
      <c r="G38" s="77">
        <f>EQUIPAMENTOS_SERVICOS!$E$17</f>
        <v>0</v>
      </c>
      <c r="H38" s="77">
        <f>EQUIPAMENTOS_SERVICOS!$E$17</f>
        <v>0</v>
      </c>
      <c r="I38" s="77">
        <f>EQUIPAMENTOS_SERVICOS!$E$17</f>
        <v>0</v>
      </c>
      <c r="J38" s="77">
        <f>EQUIPAMENTOS_SERVICOS!$E$17</f>
        <v>0</v>
      </c>
      <c r="K38" s="77">
        <f>EQUIPAMENTOS_SERVICOS!$E$17</f>
        <v>0</v>
      </c>
      <c r="L38" s="77">
        <f>EQUIPAMENTOS_SERVICOS!$E$17</f>
        <v>0</v>
      </c>
      <c r="M38" s="77">
        <f>EQUIPAMENTOS_SERVICOS!$E$17</f>
        <v>0</v>
      </c>
      <c r="N38" s="77">
        <f>EQUIPAMENTOS_SERVICOS!$E$17</f>
        <v>0</v>
      </c>
      <c r="O38" s="77">
        <f>EQUIPAMENTOS_SERVICOS!$E$17</f>
        <v>0</v>
      </c>
      <c r="P38" s="77">
        <f>EQUIPAMENTOS_SERVICOS!$E$17</f>
        <v>0</v>
      </c>
      <c r="Q38" s="77">
        <f>EQUIPAMENTOS_SERVICOS!$E$17</f>
        <v>0</v>
      </c>
      <c r="R38" s="77">
        <f>EQUIPAMENTOS_SERVICOS!$E$17</f>
        <v>0</v>
      </c>
      <c r="S38" s="77">
        <f>EQUIPAMENTOS_SERVICOS!$E$17</f>
        <v>0</v>
      </c>
      <c r="T38" s="77">
        <v>0</v>
      </c>
    </row>
    <row r="39" spans="1:20" s="72" customFormat="1" x14ac:dyDescent="0.25">
      <c r="A39" s="74" t="str">
        <f>EQUIPAMENTOS_SERVICOS!C18</f>
        <v>Material Bibliográfico (livros, revistas e artigos)</v>
      </c>
      <c r="B39" s="75">
        <f>SUM(C39:T39)</f>
        <v>1500</v>
      </c>
      <c r="C39" s="77">
        <f>EQUIPAMENTOS_SERVICOS!E18</f>
        <v>1500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</row>
    <row r="40" spans="1:20" s="72" customFormat="1" x14ac:dyDescent="0.25">
      <c r="A40" s="74">
        <f>EQUIPAMENTOS_SERVICOS!C19</f>
        <v>0</v>
      </c>
      <c r="B40" s="75">
        <f>SUM(C40:T40)</f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</row>
    <row r="41" spans="1:20" s="72" customFormat="1" x14ac:dyDescent="0.25">
      <c r="A41" s="72">
        <f>EQUIPAMENTOS_SERVICOS!C20</f>
        <v>0</v>
      </c>
      <c r="B41" s="75">
        <f>SUM(C41:T41)</f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</row>
    <row r="43" spans="1:20" s="70" customFormat="1" ht="12.75" x14ac:dyDescent="0.2">
      <c r="A43" s="68" t="s">
        <v>44</v>
      </c>
      <c r="B43" s="69"/>
      <c r="C43" s="62">
        <f>SUM(C45:C47)</f>
        <v>0</v>
      </c>
      <c r="D43" s="62">
        <f t="shared" ref="D43:T43" si="23">SUM(D45:D47)</f>
        <v>0</v>
      </c>
      <c r="E43" s="62">
        <f t="shared" si="23"/>
        <v>0</v>
      </c>
      <c r="F43" s="62">
        <f t="shared" si="23"/>
        <v>0</v>
      </c>
      <c r="G43" s="62">
        <f t="shared" si="23"/>
        <v>0</v>
      </c>
      <c r="H43" s="62">
        <f t="shared" si="23"/>
        <v>0</v>
      </c>
      <c r="I43" s="62">
        <f t="shared" si="23"/>
        <v>0</v>
      </c>
      <c r="J43" s="62">
        <f t="shared" si="23"/>
        <v>0</v>
      </c>
      <c r="K43" s="62">
        <f t="shared" si="23"/>
        <v>0</v>
      </c>
      <c r="L43" s="62">
        <f t="shared" si="23"/>
        <v>0</v>
      </c>
      <c r="M43" s="62">
        <f t="shared" si="23"/>
        <v>0</v>
      </c>
      <c r="N43" s="62">
        <f t="shared" si="23"/>
        <v>0</v>
      </c>
      <c r="O43" s="62">
        <f t="shared" si="23"/>
        <v>0</v>
      </c>
      <c r="P43" s="62">
        <f t="shared" si="23"/>
        <v>0</v>
      </c>
      <c r="Q43" s="62">
        <f t="shared" si="23"/>
        <v>0</v>
      </c>
      <c r="R43" s="62">
        <f t="shared" si="23"/>
        <v>0</v>
      </c>
      <c r="S43" s="62">
        <f t="shared" si="23"/>
        <v>0</v>
      </c>
      <c r="T43" s="62">
        <f t="shared" si="23"/>
        <v>0</v>
      </c>
    </row>
    <row r="44" spans="1:20" x14ac:dyDescent="0.25">
      <c r="A44" s="60" t="s">
        <v>38</v>
      </c>
      <c r="B44" s="60" t="s">
        <v>18</v>
      </c>
      <c r="C44" s="60" t="s">
        <v>60</v>
      </c>
      <c r="D44" s="60" t="s">
        <v>61</v>
      </c>
      <c r="E44" s="60" t="s">
        <v>62</v>
      </c>
      <c r="F44" s="60" t="s">
        <v>63</v>
      </c>
      <c r="G44" s="60" t="s">
        <v>64</v>
      </c>
      <c r="H44" s="60" t="s">
        <v>65</v>
      </c>
      <c r="I44" s="60" t="s">
        <v>66</v>
      </c>
      <c r="J44" s="60" t="s">
        <v>67</v>
      </c>
      <c r="K44" s="60" t="s">
        <v>68</v>
      </c>
      <c r="L44" s="60" t="s">
        <v>69</v>
      </c>
      <c r="M44" s="60" t="s">
        <v>70</v>
      </c>
      <c r="N44" s="60" t="s">
        <v>71</v>
      </c>
      <c r="O44" s="60" t="s">
        <v>72</v>
      </c>
      <c r="P44" s="60" t="s">
        <v>73</v>
      </c>
      <c r="Q44" s="60" t="s">
        <v>74</v>
      </c>
      <c r="R44" s="60" t="s">
        <v>75</v>
      </c>
      <c r="S44" s="60" t="s">
        <v>76</v>
      </c>
      <c r="T44" s="60" t="s">
        <v>77</v>
      </c>
    </row>
    <row r="45" spans="1:20" x14ac:dyDescent="0.25">
      <c r="B45" s="75">
        <f>SUM(C45:T45)</f>
        <v>0</v>
      </c>
    </row>
    <row r="46" spans="1:20" x14ac:dyDescent="0.25">
      <c r="B46" s="75">
        <f>SUM(C46:T46)</f>
        <v>0</v>
      </c>
    </row>
    <row r="47" spans="1:20" x14ac:dyDescent="0.25">
      <c r="B47" s="75">
        <f>SUM(C47:T47)</f>
        <v>0</v>
      </c>
    </row>
    <row r="49" spans="1:20" s="70" customFormat="1" ht="12.75" x14ac:dyDescent="0.2">
      <c r="A49" s="68" t="s">
        <v>41</v>
      </c>
      <c r="B49" s="69"/>
      <c r="C49" s="62">
        <f>SUM(C51:C55)</f>
        <v>75745</v>
      </c>
      <c r="D49" s="62">
        <f t="shared" ref="D49:T49" si="24">SUM(D51:D55)</f>
        <v>9990</v>
      </c>
      <c r="E49" s="62">
        <f t="shared" si="24"/>
        <v>0</v>
      </c>
      <c r="F49" s="62">
        <f t="shared" si="24"/>
        <v>0</v>
      </c>
      <c r="G49" s="62">
        <f t="shared" si="24"/>
        <v>40675</v>
      </c>
      <c r="H49" s="62">
        <f t="shared" si="24"/>
        <v>0</v>
      </c>
      <c r="I49" s="62">
        <f t="shared" si="24"/>
        <v>0</v>
      </c>
      <c r="J49" s="62">
        <f t="shared" si="24"/>
        <v>0</v>
      </c>
      <c r="K49" s="62">
        <f t="shared" si="24"/>
        <v>0</v>
      </c>
      <c r="L49" s="62">
        <f t="shared" si="24"/>
        <v>40675</v>
      </c>
      <c r="M49" s="62">
        <f t="shared" si="24"/>
        <v>0</v>
      </c>
      <c r="N49" s="62">
        <f t="shared" si="24"/>
        <v>0</v>
      </c>
      <c r="O49" s="62">
        <f t="shared" si="24"/>
        <v>3000</v>
      </c>
      <c r="P49" s="62">
        <f t="shared" si="24"/>
        <v>2000</v>
      </c>
      <c r="Q49" s="62">
        <f t="shared" si="24"/>
        <v>0</v>
      </c>
      <c r="R49" s="62">
        <f t="shared" si="24"/>
        <v>0</v>
      </c>
      <c r="S49" s="62">
        <f t="shared" si="24"/>
        <v>0</v>
      </c>
      <c r="T49" s="62">
        <f t="shared" si="24"/>
        <v>0</v>
      </c>
    </row>
    <row r="50" spans="1:20" x14ac:dyDescent="0.25">
      <c r="A50" s="60" t="s">
        <v>38</v>
      </c>
      <c r="B50" s="60" t="s">
        <v>18</v>
      </c>
      <c r="C50" s="60" t="s">
        <v>60</v>
      </c>
      <c r="D50" s="60" t="s">
        <v>61</v>
      </c>
      <c r="E50" s="60" t="s">
        <v>62</v>
      </c>
      <c r="F50" s="60" t="s">
        <v>63</v>
      </c>
      <c r="G50" s="60" t="s">
        <v>64</v>
      </c>
      <c r="H50" s="60" t="s">
        <v>65</v>
      </c>
      <c r="I50" s="60" t="s">
        <v>66</v>
      </c>
      <c r="J50" s="60" t="s">
        <v>67</v>
      </c>
      <c r="K50" s="60" t="s">
        <v>68</v>
      </c>
      <c r="L50" s="60" t="s">
        <v>69</v>
      </c>
      <c r="M50" s="60" t="s">
        <v>70</v>
      </c>
      <c r="N50" s="60" t="s">
        <v>71</v>
      </c>
      <c r="O50" s="60" t="s">
        <v>72</v>
      </c>
      <c r="P50" s="60" t="s">
        <v>73</v>
      </c>
      <c r="Q50" s="60" t="s">
        <v>74</v>
      </c>
      <c r="R50" s="60" t="s">
        <v>75</v>
      </c>
      <c r="S50" s="60" t="s">
        <v>76</v>
      </c>
      <c r="T50" s="60" t="s">
        <v>77</v>
      </c>
    </row>
    <row r="51" spans="1:20" s="72" customFormat="1" x14ac:dyDescent="0.25">
      <c r="A51" s="74" t="str">
        <f>EQUIPAMENTOS_SERVICOS!C27</f>
        <v>Serviço de Análise de Sistemas e Designer gráfico</v>
      </c>
      <c r="B51" s="75">
        <f>SUM(C51:T51)</f>
        <v>35070</v>
      </c>
      <c r="C51" s="77">
        <f>EQUIPAMENTOS_SERVICOS!E27</f>
        <v>35070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</row>
    <row r="52" spans="1:20" s="72" customFormat="1" ht="33.75" customHeight="1" x14ac:dyDescent="0.25">
      <c r="A52" s="74" t="str">
        <f>EQUIPAMENTOS_SERVICOS!C28</f>
        <v>Serviço de Consultoria em planejamento, gestão e controle</v>
      </c>
      <c r="B52" s="75">
        <f>SUM(C52:T52)</f>
        <v>116025</v>
      </c>
      <c r="C52" s="77">
        <f>EQUIPAMENTOS_SERVICOS!$E$28</f>
        <v>38675</v>
      </c>
      <c r="D52" s="77">
        <v>0</v>
      </c>
      <c r="E52" s="77">
        <v>0</v>
      </c>
      <c r="F52" s="77">
        <v>0</v>
      </c>
      <c r="G52" s="77">
        <f>EQUIPAMENTOS_SERVICOS!$E$28</f>
        <v>38675</v>
      </c>
      <c r="H52" s="77">
        <v>0</v>
      </c>
      <c r="I52" s="77">
        <v>0</v>
      </c>
      <c r="J52" s="77">
        <v>0</v>
      </c>
      <c r="K52" s="77">
        <v>0</v>
      </c>
      <c r="L52" s="77">
        <f>EQUIPAMENTOS_SERVICOS!$E$28</f>
        <v>38675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</row>
    <row r="53" spans="1:20" s="72" customFormat="1" x14ac:dyDescent="0.25">
      <c r="A53" s="74" t="str">
        <f>EQUIPAMENTOS_SERVICOS!C29</f>
        <v>Serviço de Consultoria em Logística Reversa</v>
      </c>
      <c r="B53" s="75">
        <f>SUM(C53:T53)</f>
        <v>9990</v>
      </c>
      <c r="C53" s="77">
        <v>0</v>
      </c>
      <c r="D53" s="77">
        <f>EQUIPAMENTOS_SERVICOS!E29</f>
        <v>9990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</row>
    <row r="54" spans="1:20" s="72" customFormat="1" ht="31.5" customHeight="1" x14ac:dyDescent="0.25">
      <c r="A54" s="74" t="str">
        <f>EQUIPAMENTOS_SERVICOS!C30</f>
        <v>Serviço de Consultoria Jurídica em meio ambiente</v>
      </c>
      <c r="B54" s="75">
        <f>SUM(C54:T54)</f>
        <v>8000</v>
      </c>
      <c r="C54" s="77">
        <f>EQUIPAMENTOS_SERVICOS!$E30</f>
        <v>2000</v>
      </c>
      <c r="D54" s="77">
        <v>0</v>
      </c>
      <c r="E54" s="77">
        <v>0</v>
      </c>
      <c r="F54" s="77">
        <v>0</v>
      </c>
      <c r="G54" s="77">
        <f>EQUIPAMENTOS_SERVICOS!$E30</f>
        <v>2000</v>
      </c>
      <c r="H54" s="77">
        <v>0</v>
      </c>
      <c r="I54" s="77">
        <v>0</v>
      </c>
      <c r="J54" s="77">
        <v>0</v>
      </c>
      <c r="K54" s="77">
        <v>0</v>
      </c>
      <c r="L54" s="77">
        <f>EQUIPAMENTOS_SERVICOS!$E30</f>
        <v>2000</v>
      </c>
      <c r="M54" s="77">
        <v>0</v>
      </c>
      <c r="N54" s="77">
        <v>0</v>
      </c>
      <c r="O54" s="77">
        <v>0</v>
      </c>
      <c r="P54" s="77">
        <f>EQUIPAMENTOS_SERVICOS!$E30</f>
        <v>2000</v>
      </c>
      <c r="Q54" s="77">
        <v>0</v>
      </c>
      <c r="R54" s="77">
        <v>0</v>
      </c>
      <c r="S54" s="77">
        <v>0</v>
      </c>
      <c r="T54" s="77">
        <v>0</v>
      </c>
    </row>
    <row r="55" spans="1:20" s="72" customFormat="1" ht="30.75" customHeight="1" x14ac:dyDescent="0.25">
      <c r="A55" s="74" t="str">
        <f>EQUIPAMENTOS_SERVICOS!C31</f>
        <v>Serviço de Consultoria em Registro de Software e Patentes</v>
      </c>
      <c r="B55" s="75">
        <f>SUM(C55:T55)</f>
        <v>3000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f>EQUIPAMENTOS_SERVICOS!E31</f>
        <v>3000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</row>
    <row r="57" spans="1:20" s="70" customFormat="1" ht="12.75" x14ac:dyDescent="0.2">
      <c r="A57" s="68" t="s">
        <v>42</v>
      </c>
      <c r="B57" s="69"/>
      <c r="C57" s="62">
        <f>SUM(C59:C61)</f>
        <v>0</v>
      </c>
      <c r="D57" s="62">
        <f t="shared" ref="D57:T57" si="25">SUM(D59:D61)</f>
        <v>0</v>
      </c>
      <c r="E57" s="62">
        <f t="shared" si="25"/>
        <v>0</v>
      </c>
      <c r="F57" s="62">
        <f t="shared" si="25"/>
        <v>0</v>
      </c>
      <c r="G57" s="62">
        <f t="shared" si="25"/>
        <v>0</v>
      </c>
      <c r="H57" s="62">
        <f t="shared" si="25"/>
        <v>0</v>
      </c>
      <c r="I57" s="62">
        <f t="shared" si="25"/>
        <v>0</v>
      </c>
      <c r="J57" s="62">
        <f t="shared" si="25"/>
        <v>0</v>
      </c>
      <c r="K57" s="62">
        <f t="shared" si="25"/>
        <v>0</v>
      </c>
      <c r="L57" s="62">
        <f t="shared" si="25"/>
        <v>0</v>
      </c>
      <c r="M57" s="62">
        <f t="shared" si="25"/>
        <v>0</v>
      </c>
      <c r="N57" s="62">
        <f t="shared" si="25"/>
        <v>0</v>
      </c>
      <c r="O57" s="62">
        <f t="shared" si="25"/>
        <v>0</v>
      </c>
      <c r="P57" s="62">
        <f t="shared" si="25"/>
        <v>0</v>
      </c>
      <c r="Q57" s="62">
        <f t="shared" si="25"/>
        <v>0</v>
      </c>
      <c r="R57" s="62">
        <f t="shared" si="25"/>
        <v>0</v>
      </c>
      <c r="S57" s="62">
        <f t="shared" si="25"/>
        <v>0</v>
      </c>
      <c r="T57" s="62">
        <f t="shared" si="25"/>
        <v>0</v>
      </c>
    </row>
    <row r="58" spans="1:20" x14ac:dyDescent="0.25">
      <c r="A58" s="60" t="s">
        <v>38</v>
      </c>
      <c r="B58" s="60" t="s">
        <v>18</v>
      </c>
      <c r="C58" s="60" t="s">
        <v>60</v>
      </c>
      <c r="D58" s="60" t="s">
        <v>61</v>
      </c>
      <c r="E58" s="60" t="s">
        <v>62</v>
      </c>
      <c r="F58" s="60" t="s">
        <v>63</v>
      </c>
      <c r="G58" s="60" t="s">
        <v>64</v>
      </c>
      <c r="H58" s="60" t="s">
        <v>65</v>
      </c>
      <c r="I58" s="60" t="s">
        <v>66</v>
      </c>
      <c r="J58" s="60" t="s">
        <v>67</v>
      </c>
      <c r="K58" s="60" t="s">
        <v>68</v>
      </c>
      <c r="L58" s="60" t="s">
        <v>69</v>
      </c>
      <c r="M58" s="60" t="s">
        <v>70</v>
      </c>
      <c r="N58" s="60" t="s">
        <v>71</v>
      </c>
      <c r="O58" s="60" t="s">
        <v>72</v>
      </c>
      <c r="P58" s="60" t="s">
        <v>73</v>
      </c>
      <c r="Q58" s="60" t="s">
        <v>74</v>
      </c>
      <c r="R58" s="60" t="s">
        <v>75</v>
      </c>
      <c r="S58" s="60" t="s">
        <v>76</v>
      </c>
      <c r="T58" s="60" t="s">
        <v>77</v>
      </c>
    </row>
    <row r="59" spans="1:20" x14ac:dyDescent="0.25">
      <c r="B59" s="75">
        <f>SUM(C59:T59)</f>
        <v>0</v>
      </c>
    </row>
    <row r="60" spans="1:20" x14ac:dyDescent="0.25">
      <c r="B60" s="75">
        <f>SUM(C60:T60)</f>
        <v>0</v>
      </c>
    </row>
    <row r="61" spans="1:20" x14ac:dyDescent="0.25">
      <c r="B61" s="75">
        <f>SUM(C61:T61)</f>
        <v>0</v>
      </c>
    </row>
    <row r="63" spans="1:20" s="70" customFormat="1" ht="12.75" x14ac:dyDescent="0.2">
      <c r="A63" s="68" t="s">
        <v>45</v>
      </c>
      <c r="B63" s="69"/>
      <c r="C63" s="62">
        <f t="shared" ref="C63:T63" si="26">SUM(C65:C66)</f>
        <v>0</v>
      </c>
      <c r="D63" s="62">
        <f t="shared" si="26"/>
        <v>4800</v>
      </c>
      <c r="E63" s="62">
        <f t="shared" si="26"/>
        <v>0</v>
      </c>
      <c r="F63" s="62">
        <f t="shared" si="26"/>
        <v>0</v>
      </c>
      <c r="G63" s="62">
        <f t="shared" si="26"/>
        <v>0</v>
      </c>
      <c r="H63" s="62">
        <f t="shared" si="26"/>
        <v>0</v>
      </c>
      <c r="I63" s="62">
        <f t="shared" si="26"/>
        <v>0</v>
      </c>
      <c r="J63" s="62">
        <f t="shared" si="26"/>
        <v>0</v>
      </c>
      <c r="K63" s="62">
        <f t="shared" si="26"/>
        <v>0</v>
      </c>
      <c r="L63" s="62">
        <f t="shared" si="26"/>
        <v>0</v>
      </c>
      <c r="M63" s="62">
        <f t="shared" si="26"/>
        <v>0</v>
      </c>
      <c r="N63" s="62">
        <f t="shared" si="26"/>
        <v>0</v>
      </c>
      <c r="O63" s="62">
        <f t="shared" si="26"/>
        <v>0</v>
      </c>
      <c r="P63" s="62">
        <f t="shared" si="26"/>
        <v>0</v>
      </c>
      <c r="Q63" s="62">
        <f t="shared" si="26"/>
        <v>0</v>
      </c>
      <c r="R63" s="62">
        <f t="shared" si="26"/>
        <v>0</v>
      </c>
      <c r="S63" s="62">
        <f t="shared" si="26"/>
        <v>0</v>
      </c>
      <c r="T63" s="62">
        <f t="shared" si="26"/>
        <v>0</v>
      </c>
    </row>
    <row r="64" spans="1:20" x14ac:dyDescent="0.25">
      <c r="A64" s="60" t="s">
        <v>38</v>
      </c>
      <c r="B64" s="60" t="s">
        <v>18</v>
      </c>
      <c r="C64" s="60" t="s">
        <v>60</v>
      </c>
      <c r="D64" s="60" t="s">
        <v>61</v>
      </c>
      <c r="E64" s="60" t="s">
        <v>62</v>
      </c>
      <c r="F64" s="60" t="s">
        <v>63</v>
      </c>
      <c r="G64" s="60" t="s">
        <v>64</v>
      </c>
      <c r="H64" s="60" t="s">
        <v>65</v>
      </c>
      <c r="I64" s="60" t="s">
        <v>66</v>
      </c>
      <c r="J64" s="60" t="s">
        <v>67</v>
      </c>
      <c r="K64" s="60" t="s">
        <v>68</v>
      </c>
      <c r="L64" s="60" t="s">
        <v>69</v>
      </c>
      <c r="M64" s="60" t="s">
        <v>70</v>
      </c>
      <c r="N64" s="60" t="s">
        <v>71</v>
      </c>
      <c r="O64" s="60" t="s">
        <v>72</v>
      </c>
      <c r="P64" s="60" t="s">
        <v>73</v>
      </c>
      <c r="Q64" s="60" t="s">
        <v>74</v>
      </c>
      <c r="R64" s="60" t="s">
        <v>75</v>
      </c>
      <c r="S64" s="60" t="s">
        <v>76</v>
      </c>
      <c r="T64" s="60" t="s">
        <v>77</v>
      </c>
    </row>
    <row r="65" spans="1:20" s="72" customFormat="1" ht="45" x14ac:dyDescent="0.25">
      <c r="A65" s="74" t="str">
        <f>EQUIPAMENTOS_SERVICOS!C38</f>
        <v>Diárias para 3 pessoas para participação de feiras e congressos nacionais e visitas às empresas especializadas.</v>
      </c>
      <c r="B65" s="75">
        <f>SUM(C65:T65)</f>
        <v>4800</v>
      </c>
      <c r="C65" s="77">
        <v>0</v>
      </c>
      <c r="D65" s="77">
        <f>EQUIPAMENTOS_SERVICOS!F38</f>
        <v>4800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</row>
    <row r="66" spans="1:20" x14ac:dyDescent="0.25">
      <c r="B66" s="75">
        <f>SUM(C66:T66)</f>
        <v>0</v>
      </c>
    </row>
    <row r="68" spans="1:20" s="70" customFormat="1" ht="12.75" x14ac:dyDescent="0.2">
      <c r="A68" s="68" t="s">
        <v>79</v>
      </c>
      <c r="B68" s="69"/>
      <c r="C68" s="62">
        <f t="shared" ref="C68:T68" si="27">SUM(C70:C71)</f>
        <v>0</v>
      </c>
      <c r="D68" s="62">
        <f t="shared" si="27"/>
        <v>15000</v>
      </c>
      <c r="E68" s="62">
        <f t="shared" si="27"/>
        <v>0</v>
      </c>
      <c r="F68" s="62">
        <f t="shared" si="27"/>
        <v>0</v>
      </c>
      <c r="G68" s="62">
        <f t="shared" si="27"/>
        <v>0</v>
      </c>
      <c r="H68" s="62">
        <f t="shared" si="27"/>
        <v>0</v>
      </c>
      <c r="I68" s="62">
        <f t="shared" si="27"/>
        <v>0</v>
      </c>
      <c r="J68" s="62">
        <f t="shared" si="27"/>
        <v>0</v>
      </c>
      <c r="K68" s="62">
        <f t="shared" si="27"/>
        <v>0</v>
      </c>
      <c r="L68" s="62">
        <f t="shared" si="27"/>
        <v>0</v>
      </c>
      <c r="M68" s="62">
        <f t="shared" si="27"/>
        <v>0</v>
      </c>
      <c r="N68" s="62">
        <f t="shared" si="27"/>
        <v>0</v>
      </c>
      <c r="O68" s="62">
        <f t="shared" si="27"/>
        <v>0</v>
      </c>
      <c r="P68" s="62">
        <f t="shared" si="27"/>
        <v>0</v>
      </c>
      <c r="Q68" s="62">
        <f t="shared" si="27"/>
        <v>0</v>
      </c>
      <c r="R68" s="62">
        <f t="shared" si="27"/>
        <v>0</v>
      </c>
      <c r="S68" s="62">
        <f t="shared" si="27"/>
        <v>0</v>
      </c>
      <c r="T68" s="62">
        <f t="shared" si="27"/>
        <v>0</v>
      </c>
    </row>
    <row r="69" spans="1:20" x14ac:dyDescent="0.25">
      <c r="A69" s="60" t="s">
        <v>38</v>
      </c>
      <c r="B69" s="60" t="s">
        <v>18</v>
      </c>
      <c r="C69" s="60" t="s">
        <v>60</v>
      </c>
      <c r="D69" s="60" t="s">
        <v>61</v>
      </c>
      <c r="E69" s="60" t="s">
        <v>62</v>
      </c>
      <c r="F69" s="60" t="s">
        <v>63</v>
      </c>
      <c r="G69" s="60" t="s">
        <v>64</v>
      </c>
      <c r="H69" s="60" t="s">
        <v>65</v>
      </c>
      <c r="I69" s="60" t="s">
        <v>66</v>
      </c>
      <c r="J69" s="60" t="s">
        <v>67</v>
      </c>
      <c r="K69" s="60" t="s">
        <v>68</v>
      </c>
      <c r="L69" s="60" t="s">
        <v>69</v>
      </c>
      <c r="M69" s="60" t="s">
        <v>70</v>
      </c>
      <c r="N69" s="60" t="s">
        <v>71</v>
      </c>
      <c r="O69" s="60" t="s">
        <v>72</v>
      </c>
      <c r="P69" s="60" t="s">
        <v>73</v>
      </c>
      <c r="Q69" s="60" t="s">
        <v>74</v>
      </c>
      <c r="R69" s="60" t="s">
        <v>75</v>
      </c>
      <c r="S69" s="60" t="s">
        <v>76</v>
      </c>
      <c r="T69" s="60" t="s">
        <v>77</v>
      </c>
    </row>
    <row r="70" spans="1:20" s="72" customFormat="1" ht="45" x14ac:dyDescent="0.25">
      <c r="A70" s="74" t="str">
        <f>EQUIPAMENTOS_SERVICOS!C42</f>
        <v>Passagens e despesas de locomoção para 3 pessoas p/ participação de feiras e congressos nacionais e visita às empresas especializadas.</v>
      </c>
      <c r="B70" s="75">
        <f>SUM(C70:T70)</f>
        <v>15000</v>
      </c>
      <c r="C70" s="77">
        <v>0</v>
      </c>
      <c r="D70" s="77">
        <f>EQUIPAMENTOS_SERVICOS!F42</f>
        <v>15000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</row>
    <row r="71" spans="1:20" x14ac:dyDescent="0.25">
      <c r="B71" s="75">
        <f>SUM(C71:T71)</f>
        <v>0</v>
      </c>
    </row>
    <row r="73" spans="1:20" s="70" customFormat="1" ht="12.75" x14ac:dyDescent="0.2">
      <c r="A73" s="68" t="s">
        <v>47</v>
      </c>
      <c r="B73" s="69"/>
      <c r="C73" s="62">
        <f>SUM(C75:C77)</f>
        <v>0</v>
      </c>
      <c r="D73" s="62">
        <f t="shared" ref="D73:T73" si="28">SUM(D75:D77)</f>
        <v>0</v>
      </c>
      <c r="E73" s="62">
        <f t="shared" si="28"/>
        <v>0</v>
      </c>
      <c r="F73" s="62">
        <f t="shared" si="28"/>
        <v>0</v>
      </c>
      <c r="G73" s="62">
        <f t="shared" si="28"/>
        <v>0</v>
      </c>
      <c r="H73" s="62">
        <f t="shared" si="28"/>
        <v>0</v>
      </c>
      <c r="I73" s="62">
        <f t="shared" si="28"/>
        <v>0</v>
      </c>
      <c r="J73" s="62">
        <f t="shared" si="28"/>
        <v>0</v>
      </c>
      <c r="K73" s="62">
        <f t="shared" si="28"/>
        <v>0</v>
      </c>
      <c r="L73" s="62">
        <f t="shared" si="28"/>
        <v>0</v>
      </c>
      <c r="M73" s="62">
        <f t="shared" si="28"/>
        <v>0</v>
      </c>
      <c r="N73" s="62">
        <f t="shared" si="28"/>
        <v>0</v>
      </c>
      <c r="O73" s="62">
        <f t="shared" si="28"/>
        <v>0</v>
      </c>
      <c r="P73" s="62">
        <f t="shared" si="28"/>
        <v>0</v>
      </c>
      <c r="Q73" s="62">
        <f t="shared" si="28"/>
        <v>0</v>
      </c>
      <c r="R73" s="62">
        <f t="shared" si="28"/>
        <v>0</v>
      </c>
      <c r="S73" s="62">
        <f t="shared" si="28"/>
        <v>0</v>
      </c>
      <c r="T73" s="62">
        <f t="shared" si="28"/>
        <v>0</v>
      </c>
    </row>
    <row r="74" spans="1:20" x14ac:dyDescent="0.25">
      <c r="A74" s="60" t="s">
        <v>38</v>
      </c>
      <c r="B74" s="60" t="s">
        <v>18</v>
      </c>
      <c r="C74" s="60" t="s">
        <v>60</v>
      </c>
      <c r="D74" s="60" t="s">
        <v>61</v>
      </c>
      <c r="E74" s="60" t="s">
        <v>62</v>
      </c>
      <c r="F74" s="60" t="s">
        <v>63</v>
      </c>
      <c r="G74" s="60" t="s">
        <v>64</v>
      </c>
      <c r="H74" s="60" t="s">
        <v>65</v>
      </c>
      <c r="I74" s="60" t="s">
        <v>66</v>
      </c>
      <c r="J74" s="60" t="s">
        <v>67</v>
      </c>
      <c r="K74" s="60" t="s">
        <v>68</v>
      </c>
      <c r="L74" s="60" t="s">
        <v>69</v>
      </c>
      <c r="M74" s="60" t="s">
        <v>70</v>
      </c>
      <c r="N74" s="60" t="s">
        <v>71</v>
      </c>
      <c r="O74" s="60" t="s">
        <v>72</v>
      </c>
      <c r="P74" s="60" t="s">
        <v>73</v>
      </c>
      <c r="Q74" s="60" t="s">
        <v>74</v>
      </c>
      <c r="R74" s="60" t="s">
        <v>75</v>
      </c>
      <c r="S74" s="60" t="s">
        <v>76</v>
      </c>
      <c r="T74" s="60" t="s">
        <v>77</v>
      </c>
    </row>
    <row r="75" spans="1:20" x14ac:dyDescent="0.25">
      <c r="A75" s="17">
        <f>EQUIPAMENTOS_SERVICOS!C46</f>
        <v>0</v>
      </c>
      <c r="B75" s="51">
        <f>SUM(C75:T75)</f>
        <v>0</v>
      </c>
      <c r="N75" s="61">
        <f>EQUIPAMENTOS_SERVICOS!E46</f>
        <v>0</v>
      </c>
    </row>
    <row r="76" spans="1:20" x14ac:dyDescent="0.25">
      <c r="B76" s="51">
        <f>SUM(C76:T76)</f>
        <v>0</v>
      </c>
    </row>
    <row r="77" spans="1:20" x14ac:dyDescent="0.25">
      <c r="B77" s="51">
        <f>SUM(C77:T77)</f>
        <v>0</v>
      </c>
    </row>
    <row r="79" spans="1:20" s="70" customFormat="1" ht="12.75" x14ac:dyDescent="0.2">
      <c r="A79" s="68" t="s">
        <v>81</v>
      </c>
      <c r="B79" s="69"/>
      <c r="C79" s="63">
        <f t="shared" ref="C79:T79" si="29">SUM(C81:C83)</f>
        <v>0</v>
      </c>
      <c r="D79" s="63">
        <f t="shared" si="29"/>
        <v>0</v>
      </c>
      <c r="E79" s="63">
        <f t="shared" si="29"/>
        <v>8520</v>
      </c>
      <c r="F79" s="63">
        <f t="shared" si="29"/>
        <v>8520</v>
      </c>
      <c r="G79" s="63">
        <f t="shared" si="29"/>
        <v>8520</v>
      </c>
      <c r="H79" s="63">
        <f t="shared" si="29"/>
        <v>9372.0000000000018</v>
      </c>
      <c r="I79" s="63">
        <f t="shared" si="29"/>
        <v>9372.0000000000018</v>
      </c>
      <c r="J79" s="63">
        <f t="shared" si="29"/>
        <v>9372.0000000000018</v>
      </c>
      <c r="K79" s="63">
        <f t="shared" si="29"/>
        <v>9372.0000000000018</v>
      </c>
      <c r="L79" s="63">
        <f t="shared" si="29"/>
        <v>9372.0000000000018</v>
      </c>
      <c r="M79" s="63">
        <f t="shared" si="29"/>
        <v>9372.0000000000018</v>
      </c>
      <c r="N79" s="63">
        <f t="shared" si="29"/>
        <v>9372.0000000000018</v>
      </c>
      <c r="O79" s="63">
        <f t="shared" si="29"/>
        <v>9372.0000000000018</v>
      </c>
      <c r="P79" s="63">
        <f t="shared" si="29"/>
        <v>9372.0000000000018</v>
      </c>
      <c r="Q79" s="63">
        <f t="shared" si="29"/>
        <v>9372.0000000000018</v>
      </c>
      <c r="R79" s="63">
        <f t="shared" si="29"/>
        <v>9372.0000000000018</v>
      </c>
      <c r="S79" s="63">
        <f t="shared" si="29"/>
        <v>0</v>
      </c>
      <c r="T79" s="63">
        <f t="shared" si="29"/>
        <v>0</v>
      </c>
    </row>
    <row r="80" spans="1:20" x14ac:dyDescent="0.25">
      <c r="A80" s="60" t="s">
        <v>38</v>
      </c>
      <c r="B80" s="60" t="s">
        <v>18</v>
      </c>
      <c r="C80" s="60" t="s">
        <v>60</v>
      </c>
      <c r="D80" s="60" t="s">
        <v>61</v>
      </c>
      <c r="E80" s="60" t="s">
        <v>62</v>
      </c>
      <c r="F80" s="60" t="s">
        <v>63</v>
      </c>
      <c r="G80" s="60" t="s">
        <v>64</v>
      </c>
      <c r="H80" s="60" t="s">
        <v>65</v>
      </c>
      <c r="I80" s="60" t="s">
        <v>66</v>
      </c>
      <c r="J80" s="60" t="s">
        <v>67</v>
      </c>
      <c r="K80" s="60" t="s">
        <v>68</v>
      </c>
      <c r="L80" s="60" t="s">
        <v>69</v>
      </c>
      <c r="M80" s="60" t="s">
        <v>70</v>
      </c>
      <c r="N80" s="60" t="s">
        <v>71</v>
      </c>
      <c r="O80" s="60" t="s">
        <v>72</v>
      </c>
      <c r="P80" s="60" t="s">
        <v>73</v>
      </c>
      <c r="Q80" s="60" t="s">
        <v>74</v>
      </c>
      <c r="R80" s="60" t="s">
        <v>75</v>
      </c>
      <c r="S80" s="60" t="s">
        <v>76</v>
      </c>
      <c r="T80" s="60" t="s">
        <v>77</v>
      </c>
    </row>
    <row r="81" spans="1:20" x14ac:dyDescent="0.25">
      <c r="A81" s="17" t="str">
        <f>RH!E11</f>
        <v>Programador 1</v>
      </c>
      <c r="B81" s="51">
        <f>SUM(C81:T81)</f>
        <v>64326</v>
      </c>
      <c r="C81" s="61">
        <v>0</v>
      </c>
      <c r="D81" s="61">
        <v>0</v>
      </c>
      <c r="E81" s="61">
        <f>RH!$L$11</f>
        <v>4260</v>
      </c>
      <c r="F81" s="61">
        <f>RH!$L$11</f>
        <v>4260</v>
      </c>
      <c r="G81" s="61">
        <f>RH!$L$11</f>
        <v>4260</v>
      </c>
      <c r="H81" s="61">
        <f>RH!$L$13</f>
        <v>4686.0000000000009</v>
      </c>
      <c r="I81" s="61">
        <f>RH!$L$13</f>
        <v>4686.0000000000009</v>
      </c>
      <c r="J81" s="61">
        <f>RH!$L$13</f>
        <v>4686.0000000000009</v>
      </c>
      <c r="K81" s="61">
        <f>RH!$L$13</f>
        <v>4686.0000000000009</v>
      </c>
      <c r="L81" s="61">
        <f>RH!$L$13</f>
        <v>4686.0000000000009</v>
      </c>
      <c r="M81" s="61">
        <f>RH!$L$13</f>
        <v>4686.0000000000009</v>
      </c>
      <c r="N81" s="61">
        <f>RH!$L$13</f>
        <v>4686.0000000000009</v>
      </c>
      <c r="O81" s="61">
        <f>RH!$L$13</f>
        <v>4686.0000000000009</v>
      </c>
      <c r="P81" s="61">
        <f>RH!$L$13</f>
        <v>4686.0000000000009</v>
      </c>
      <c r="Q81" s="61">
        <f>RH!$L$13</f>
        <v>4686.0000000000009</v>
      </c>
      <c r="R81" s="61">
        <f>RH!$L$13</f>
        <v>4686.0000000000009</v>
      </c>
      <c r="S81" s="61">
        <v>0</v>
      </c>
      <c r="T81" s="61">
        <v>0</v>
      </c>
    </row>
    <row r="82" spans="1:20" x14ac:dyDescent="0.25">
      <c r="A82" s="17" t="str">
        <f>RH!E12</f>
        <v>Programador 2</v>
      </c>
      <c r="B82" s="51">
        <f>SUM(C82:T82)</f>
        <v>64326</v>
      </c>
      <c r="C82" s="61">
        <v>0</v>
      </c>
      <c r="D82" s="61">
        <v>0</v>
      </c>
      <c r="E82" s="61">
        <f>RH!$L$12</f>
        <v>4260</v>
      </c>
      <c r="F82" s="61">
        <f>RH!$L$12</f>
        <v>4260</v>
      </c>
      <c r="G82" s="61">
        <f>RH!$L$12</f>
        <v>4260</v>
      </c>
      <c r="H82" s="61">
        <f>RH!$L$14</f>
        <v>4686.0000000000009</v>
      </c>
      <c r="I82" s="61">
        <f>RH!$L$14</f>
        <v>4686.0000000000009</v>
      </c>
      <c r="J82" s="61">
        <f>RH!$L$14</f>
        <v>4686.0000000000009</v>
      </c>
      <c r="K82" s="61">
        <f>RH!$L$14</f>
        <v>4686.0000000000009</v>
      </c>
      <c r="L82" s="61">
        <f>RH!$L$14</f>
        <v>4686.0000000000009</v>
      </c>
      <c r="M82" s="61">
        <f>RH!$L$14</f>
        <v>4686.0000000000009</v>
      </c>
      <c r="N82" s="61">
        <f>RH!$L$14</f>
        <v>4686.0000000000009</v>
      </c>
      <c r="O82" s="61">
        <f>RH!$L$14</f>
        <v>4686.0000000000009</v>
      </c>
      <c r="P82" s="61">
        <f>RH!$L$14</f>
        <v>4686.0000000000009</v>
      </c>
      <c r="Q82" s="61">
        <f>RH!$L$14</f>
        <v>4686.0000000000009</v>
      </c>
      <c r="R82" s="61">
        <f>RH!$L$14</f>
        <v>4686.0000000000009</v>
      </c>
      <c r="S82" s="61">
        <v>0</v>
      </c>
      <c r="T82" s="61">
        <v>0</v>
      </c>
    </row>
    <row r="84" spans="1:20" x14ac:dyDescent="0.25">
      <c r="A84" s="201" t="s">
        <v>78</v>
      </c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</row>
    <row r="85" spans="1:20" s="70" customFormat="1" ht="12.75" x14ac:dyDescent="0.2">
      <c r="A85" s="68" t="s">
        <v>43</v>
      </c>
      <c r="B85" s="69"/>
      <c r="C85" s="62">
        <f>SUM(C87:C89)</f>
        <v>1700</v>
      </c>
      <c r="D85" s="62">
        <f t="shared" ref="D85:T85" si="30">SUM(D87:D89)</f>
        <v>0</v>
      </c>
      <c r="E85" s="62">
        <f t="shared" si="30"/>
        <v>0</v>
      </c>
      <c r="F85" s="62">
        <f t="shared" si="30"/>
        <v>0</v>
      </c>
      <c r="G85" s="62">
        <f t="shared" si="30"/>
        <v>0</v>
      </c>
      <c r="H85" s="62">
        <f t="shared" si="30"/>
        <v>0</v>
      </c>
      <c r="I85" s="62">
        <f t="shared" si="30"/>
        <v>0</v>
      </c>
      <c r="J85" s="62">
        <f t="shared" si="30"/>
        <v>0</v>
      </c>
      <c r="K85" s="62">
        <f t="shared" si="30"/>
        <v>0</v>
      </c>
      <c r="L85" s="62">
        <f t="shared" si="30"/>
        <v>0</v>
      </c>
      <c r="M85" s="62">
        <f t="shared" si="30"/>
        <v>0</v>
      </c>
      <c r="N85" s="62">
        <f t="shared" si="30"/>
        <v>0</v>
      </c>
      <c r="O85" s="62">
        <f t="shared" si="30"/>
        <v>0</v>
      </c>
      <c r="P85" s="62">
        <f t="shared" si="30"/>
        <v>0</v>
      </c>
      <c r="Q85" s="62">
        <f t="shared" si="30"/>
        <v>0</v>
      </c>
      <c r="R85" s="62">
        <f t="shared" si="30"/>
        <v>0</v>
      </c>
      <c r="S85" s="62">
        <f t="shared" si="30"/>
        <v>0</v>
      </c>
      <c r="T85" s="62">
        <f t="shared" si="30"/>
        <v>0</v>
      </c>
    </row>
    <row r="86" spans="1:20" x14ac:dyDescent="0.25">
      <c r="A86" s="60" t="s">
        <v>38</v>
      </c>
      <c r="B86" s="60" t="s">
        <v>18</v>
      </c>
      <c r="C86" s="60" t="s">
        <v>60</v>
      </c>
      <c r="D86" s="60" t="s">
        <v>61</v>
      </c>
      <c r="E86" s="60" t="s">
        <v>62</v>
      </c>
      <c r="F86" s="60" t="s">
        <v>63</v>
      </c>
      <c r="G86" s="60" t="s">
        <v>64</v>
      </c>
      <c r="H86" s="60" t="s">
        <v>65</v>
      </c>
      <c r="I86" s="60" t="s">
        <v>66</v>
      </c>
      <c r="J86" s="60" t="s">
        <v>67</v>
      </c>
      <c r="K86" s="60" t="s">
        <v>68</v>
      </c>
      <c r="L86" s="60" t="s">
        <v>69</v>
      </c>
      <c r="M86" s="60" t="s">
        <v>70</v>
      </c>
      <c r="N86" s="60" t="s">
        <v>71</v>
      </c>
      <c r="O86" s="60" t="s">
        <v>72</v>
      </c>
      <c r="P86" s="60" t="s">
        <v>73</v>
      </c>
      <c r="Q86" s="60" t="s">
        <v>74</v>
      </c>
      <c r="R86" s="60" t="s">
        <v>75</v>
      </c>
      <c r="S86" s="60" t="s">
        <v>76</v>
      </c>
      <c r="T86" s="60" t="s">
        <v>77</v>
      </c>
    </row>
    <row r="87" spans="1:20" s="103" customFormat="1" x14ac:dyDescent="0.25">
      <c r="A87" s="98" t="str">
        <f>EQUIPAMENTOS_SERVICOS!C53</f>
        <v>Material de escritório e laboratório</v>
      </c>
      <c r="B87" s="101">
        <f>SUM(C87:T87)</f>
        <v>1700</v>
      </c>
      <c r="C87" s="102">
        <f>EQUIPAMENTOS_SERVICOS!F53</f>
        <v>1700</v>
      </c>
    </row>
    <row r="88" spans="1:20" x14ac:dyDescent="0.25">
      <c r="B88" s="51">
        <f>SUM(C88:T88)</f>
        <v>0</v>
      </c>
    </row>
    <row r="89" spans="1:20" x14ac:dyDescent="0.25">
      <c r="B89" s="51">
        <f>SUM(C89:T89)</f>
        <v>0</v>
      </c>
    </row>
    <row r="91" spans="1:20" s="70" customFormat="1" ht="12.75" x14ac:dyDescent="0.2">
      <c r="A91" s="68" t="s">
        <v>44</v>
      </c>
      <c r="B91" s="69"/>
      <c r="C91" s="62">
        <f>SUM(C93:C95)</f>
        <v>0</v>
      </c>
      <c r="D91" s="62">
        <f t="shared" ref="D91:T91" si="31">SUM(D93:D95)</f>
        <v>0</v>
      </c>
      <c r="E91" s="62">
        <f t="shared" si="31"/>
        <v>0</v>
      </c>
      <c r="F91" s="62">
        <f t="shared" si="31"/>
        <v>0</v>
      </c>
      <c r="G91" s="62">
        <f t="shared" si="31"/>
        <v>0</v>
      </c>
      <c r="H91" s="62">
        <f t="shared" si="31"/>
        <v>0</v>
      </c>
      <c r="I91" s="62">
        <f t="shared" si="31"/>
        <v>0</v>
      </c>
      <c r="J91" s="62">
        <f t="shared" si="31"/>
        <v>0</v>
      </c>
      <c r="K91" s="62">
        <f t="shared" si="31"/>
        <v>0</v>
      </c>
      <c r="L91" s="62">
        <f t="shared" si="31"/>
        <v>0</v>
      </c>
      <c r="M91" s="62">
        <f t="shared" si="31"/>
        <v>0</v>
      </c>
      <c r="N91" s="62">
        <f t="shared" si="31"/>
        <v>0</v>
      </c>
      <c r="O91" s="62">
        <f t="shared" si="31"/>
        <v>0</v>
      </c>
      <c r="P91" s="62">
        <f t="shared" si="31"/>
        <v>0</v>
      </c>
      <c r="Q91" s="62">
        <f t="shared" si="31"/>
        <v>0</v>
      </c>
      <c r="R91" s="62">
        <f t="shared" si="31"/>
        <v>0</v>
      </c>
      <c r="S91" s="62">
        <f t="shared" si="31"/>
        <v>0</v>
      </c>
      <c r="T91" s="62">
        <f t="shared" si="31"/>
        <v>0</v>
      </c>
    </row>
    <row r="92" spans="1:20" x14ac:dyDescent="0.25">
      <c r="A92" s="60" t="s">
        <v>38</v>
      </c>
      <c r="B92" s="60" t="s">
        <v>18</v>
      </c>
      <c r="C92" s="60" t="s">
        <v>60</v>
      </c>
      <c r="D92" s="60" t="s">
        <v>61</v>
      </c>
      <c r="E92" s="60" t="s">
        <v>62</v>
      </c>
      <c r="F92" s="60" t="s">
        <v>63</v>
      </c>
      <c r="G92" s="60" t="s">
        <v>64</v>
      </c>
      <c r="H92" s="60" t="s">
        <v>65</v>
      </c>
      <c r="I92" s="60" t="s">
        <v>66</v>
      </c>
      <c r="J92" s="60" t="s">
        <v>67</v>
      </c>
      <c r="K92" s="60" t="s">
        <v>68</v>
      </c>
      <c r="L92" s="60" t="s">
        <v>69</v>
      </c>
      <c r="M92" s="60" t="s">
        <v>70</v>
      </c>
      <c r="N92" s="60" t="s">
        <v>71</v>
      </c>
      <c r="O92" s="60" t="s">
        <v>72</v>
      </c>
      <c r="P92" s="60" t="s">
        <v>73</v>
      </c>
      <c r="Q92" s="60" t="s">
        <v>74</v>
      </c>
      <c r="R92" s="60" t="s">
        <v>75</v>
      </c>
      <c r="S92" s="60" t="s">
        <v>76</v>
      </c>
      <c r="T92" s="60" t="s">
        <v>77</v>
      </c>
    </row>
    <row r="93" spans="1:20" x14ac:dyDescent="0.25">
      <c r="B93" s="51">
        <f>SUM(C93:T93)</f>
        <v>0</v>
      </c>
    </row>
    <row r="94" spans="1:20" x14ac:dyDescent="0.25">
      <c r="B94" s="51">
        <f>SUM(C94:T94)</f>
        <v>0</v>
      </c>
    </row>
    <row r="95" spans="1:20" x14ac:dyDescent="0.25">
      <c r="B95" s="51">
        <f>SUM(C95:T95)</f>
        <v>0</v>
      </c>
    </row>
    <row r="97" spans="1:20" s="70" customFormat="1" ht="12.75" x14ac:dyDescent="0.2">
      <c r="A97" s="68" t="s">
        <v>41</v>
      </c>
      <c r="B97" s="69"/>
      <c r="C97" s="62">
        <f>SUM(C99:C100)</f>
        <v>0</v>
      </c>
      <c r="D97" s="62">
        <f t="shared" ref="D97:T97" si="32">SUM(D99:D100)</f>
        <v>0</v>
      </c>
      <c r="E97" s="62">
        <f t="shared" si="32"/>
        <v>0</v>
      </c>
      <c r="F97" s="62">
        <f t="shared" si="32"/>
        <v>0</v>
      </c>
      <c r="G97" s="62">
        <f t="shared" si="32"/>
        <v>0</v>
      </c>
      <c r="H97" s="62">
        <f t="shared" si="32"/>
        <v>4500</v>
      </c>
      <c r="I97" s="62">
        <f t="shared" si="32"/>
        <v>0</v>
      </c>
      <c r="J97" s="62">
        <f t="shared" si="32"/>
        <v>0</v>
      </c>
      <c r="K97" s="62">
        <f t="shared" si="32"/>
        <v>0</v>
      </c>
      <c r="L97" s="62">
        <f t="shared" si="32"/>
        <v>0</v>
      </c>
      <c r="M97" s="62">
        <f t="shared" si="32"/>
        <v>0</v>
      </c>
      <c r="N97" s="62">
        <f t="shared" si="32"/>
        <v>4800</v>
      </c>
      <c r="O97" s="62">
        <f t="shared" si="32"/>
        <v>300</v>
      </c>
      <c r="P97" s="62">
        <f t="shared" si="32"/>
        <v>300</v>
      </c>
      <c r="Q97" s="62">
        <f t="shared" si="32"/>
        <v>300</v>
      </c>
      <c r="R97" s="62">
        <f t="shared" si="32"/>
        <v>300</v>
      </c>
      <c r="S97" s="62">
        <f t="shared" si="32"/>
        <v>300</v>
      </c>
      <c r="T97" s="62">
        <f t="shared" si="32"/>
        <v>0</v>
      </c>
    </row>
    <row r="98" spans="1:20" x14ac:dyDescent="0.25">
      <c r="A98" s="60" t="s">
        <v>38</v>
      </c>
      <c r="B98" s="60" t="s">
        <v>18</v>
      </c>
      <c r="C98" s="60" t="s">
        <v>60</v>
      </c>
      <c r="D98" s="60" t="s">
        <v>61</v>
      </c>
      <c r="E98" s="60" t="s">
        <v>62</v>
      </c>
      <c r="F98" s="60" t="s">
        <v>63</v>
      </c>
      <c r="G98" s="60" t="s">
        <v>64</v>
      </c>
      <c r="H98" s="60" t="s">
        <v>65</v>
      </c>
      <c r="I98" s="60" t="s">
        <v>66</v>
      </c>
      <c r="J98" s="60" t="s">
        <v>67</v>
      </c>
      <c r="K98" s="60" t="s">
        <v>68</v>
      </c>
      <c r="L98" s="60" t="s">
        <v>69</v>
      </c>
      <c r="M98" s="60" t="s">
        <v>70</v>
      </c>
      <c r="N98" s="60" t="s">
        <v>71</v>
      </c>
      <c r="O98" s="60" t="s">
        <v>72</v>
      </c>
      <c r="P98" s="60" t="s">
        <v>73</v>
      </c>
      <c r="Q98" s="60" t="s">
        <v>74</v>
      </c>
      <c r="R98" s="60" t="s">
        <v>75</v>
      </c>
      <c r="S98" s="60" t="s">
        <v>76</v>
      </c>
      <c r="T98" s="60" t="s">
        <v>77</v>
      </c>
    </row>
    <row r="99" spans="1:20" s="103" customFormat="1" ht="72.75" customHeight="1" x14ac:dyDescent="0.25">
      <c r="A99" s="98" t="str">
        <f>EQUIPAMENTOS_SERVICOS!C61</f>
        <v>Serviço de Consultoria de orientação mercadológica para adequação da solução com o mercado de gestão ambiental e com as redes sociais</v>
      </c>
      <c r="B99" s="101">
        <f>SUM(C99:T99)</f>
        <v>9000</v>
      </c>
      <c r="C99" s="101">
        <v>0</v>
      </c>
      <c r="D99" s="101">
        <v>0</v>
      </c>
      <c r="E99" s="101">
        <v>0</v>
      </c>
      <c r="F99" s="101">
        <v>0</v>
      </c>
      <c r="G99" s="101">
        <v>0</v>
      </c>
      <c r="H99" s="101">
        <f>EQUIPAMENTOS_SERVICOS!E61</f>
        <v>4500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f>EQUIPAMENTOS_SERVICOS!E61</f>
        <v>4500</v>
      </c>
      <c r="O99" s="101">
        <v>0</v>
      </c>
      <c r="P99" s="101">
        <v>0</v>
      </c>
      <c r="Q99" s="101">
        <v>0</v>
      </c>
      <c r="R99" s="101">
        <v>0</v>
      </c>
      <c r="S99" s="101">
        <v>0</v>
      </c>
      <c r="T99" s="101">
        <v>0</v>
      </c>
    </row>
    <row r="100" spans="1:20" s="103" customFormat="1" ht="57" customHeight="1" x14ac:dyDescent="0.25">
      <c r="A100" s="98" t="str">
        <f>EQUIPAMENTOS_SERVICOS!C62</f>
        <v>Serviço de Infraestrutura de computação  em nuvem (servidor, memória, serviços, hospedagem,...)</v>
      </c>
      <c r="B100" s="101">
        <f>SUM(C100:T100)</f>
        <v>1800</v>
      </c>
      <c r="C100" s="101">
        <v>0</v>
      </c>
      <c r="D100" s="101">
        <v>0</v>
      </c>
      <c r="E100" s="101">
        <v>0</v>
      </c>
      <c r="F100" s="101">
        <v>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f>EQUIPAMENTOS_SERVICOS!$E$62</f>
        <v>300</v>
      </c>
      <c r="O100" s="101">
        <f>EQUIPAMENTOS_SERVICOS!$E$62</f>
        <v>300</v>
      </c>
      <c r="P100" s="101">
        <f>EQUIPAMENTOS_SERVICOS!$E$62</f>
        <v>300</v>
      </c>
      <c r="Q100" s="101">
        <f>EQUIPAMENTOS_SERVICOS!$E$62</f>
        <v>300</v>
      </c>
      <c r="R100" s="101">
        <f>EQUIPAMENTOS_SERVICOS!$E$62</f>
        <v>300</v>
      </c>
      <c r="S100" s="101">
        <f>EQUIPAMENTOS_SERVICOS!$E$62</f>
        <v>300</v>
      </c>
      <c r="T100" s="101">
        <v>0</v>
      </c>
    </row>
    <row r="102" spans="1:20" s="70" customFormat="1" ht="12.75" x14ac:dyDescent="0.2">
      <c r="A102" s="68" t="s">
        <v>42</v>
      </c>
      <c r="B102" s="69"/>
      <c r="C102" s="62">
        <f>SUM(C104:C106)</f>
        <v>0</v>
      </c>
      <c r="D102" s="62">
        <f t="shared" ref="D102:T102" si="33">SUM(D104:D106)</f>
        <v>0</v>
      </c>
      <c r="E102" s="62">
        <f t="shared" si="33"/>
        <v>0</v>
      </c>
      <c r="F102" s="62">
        <f t="shared" si="33"/>
        <v>0</v>
      </c>
      <c r="G102" s="62">
        <f t="shared" si="33"/>
        <v>0</v>
      </c>
      <c r="H102" s="62">
        <f t="shared" si="33"/>
        <v>0</v>
      </c>
      <c r="I102" s="62">
        <f t="shared" si="33"/>
        <v>0</v>
      </c>
      <c r="J102" s="62">
        <f t="shared" si="33"/>
        <v>0</v>
      </c>
      <c r="K102" s="62">
        <f t="shared" si="33"/>
        <v>0</v>
      </c>
      <c r="L102" s="62">
        <f t="shared" si="33"/>
        <v>0</v>
      </c>
      <c r="M102" s="62">
        <f t="shared" si="33"/>
        <v>0</v>
      </c>
      <c r="N102" s="62">
        <f t="shared" si="33"/>
        <v>0</v>
      </c>
      <c r="O102" s="62">
        <f t="shared" si="33"/>
        <v>0</v>
      </c>
      <c r="P102" s="62">
        <f t="shared" si="33"/>
        <v>0</v>
      </c>
      <c r="Q102" s="62">
        <f t="shared" si="33"/>
        <v>0</v>
      </c>
      <c r="R102" s="62">
        <f t="shared" si="33"/>
        <v>0</v>
      </c>
      <c r="S102" s="62">
        <f t="shared" si="33"/>
        <v>0</v>
      </c>
      <c r="T102" s="62">
        <f t="shared" si="33"/>
        <v>0</v>
      </c>
    </row>
    <row r="103" spans="1:20" x14ac:dyDescent="0.25">
      <c r="A103" s="60" t="s">
        <v>38</v>
      </c>
      <c r="B103" s="60" t="s">
        <v>18</v>
      </c>
      <c r="C103" s="60" t="s">
        <v>60</v>
      </c>
      <c r="D103" s="60" t="s">
        <v>61</v>
      </c>
      <c r="E103" s="60" t="s">
        <v>62</v>
      </c>
      <c r="F103" s="60" t="s">
        <v>63</v>
      </c>
      <c r="G103" s="60" t="s">
        <v>64</v>
      </c>
      <c r="H103" s="60" t="s">
        <v>65</v>
      </c>
      <c r="I103" s="60" t="s">
        <v>66</v>
      </c>
      <c r="J103" s="60" t="s">
        <v>67</v>
      </c>
      <c r="K103" s="60" t="s">
        <v>68</v>
      </c>
      <c r="L103" s="60" t="s">
        <v>69</v>
      </c>
      <c r="M103" s="60" t="s">
        <v>70</v>
      </c>
      <c r="N103" s="60" t="s">
        <v>71</v>
      </c>
      <c r="O103" s="60" t="s">
        <v>72</v>
      </c>
      <c r="P103" s="60" t="s">
        <v>73</v>
      </c>
      <c r="Q103" s="60" t="s">
        <v>74</v>
      </c>
      <c r="R103" s="60" t="s">
        <v>75</v>
      </c>
      <c r="S103" s="60" t="s">
        <v>76</v>
      </c>
      <c r="T103" s="60" t="s">
        <v>77</v>
      </c>
    </row>
    <row r="104" spans="1:20" x14ac:dyDescent="0.25">
      <c r="B104" s="51">
        <f>SUM(C104:T104)</f>
        <v>0</v>
      </c>
    </row>
    <row r="105" spans="1:20" x14ac:dyDescent="0.25">
      <c r="B105" s="51">
        <f>SUM(C105:T105)</f>
        <v>0</v>
      </c>
    </row>
    <row r="106" spans="1:20" x14ac:dyDescent="0.25">
      <c r="B106" s="51">
        <f>SUM(C106:T106)</f>
        <v>0</v>
      </c>
    </row>
    <row r="108" spans="1:20" s="70" customFormat="1" ht="12.75" x14ac:dyDescent="0.2">
      <c r="A108" s="68" t="s">
        <v>45</v>
      </c>
      <c r="B108" s="69"/>
      <c r="C108" s="62">
        <f>SUM(C110:C112)</f>
        <v>0</v>
      </c>
      <c r="D108" s="62">
        <f t="shared" ref="D108:T108" si="34">SUM(D110:D112)</f>
        <v>0</v>
      </c>
      <c r="E108" s="62">
        <f t="shared" si="34"/>
        <v>0</v>
      </c>
      <c r="F108" s="62">
        <f t="shared" si="34"/>
        <v>0</v>
      </c>
      <c r="G108" s="62">
        <f t="shared" si="34"/>
        <v>0</v>
      </c>
      <c r="H108" s="62">
        <f t="shared" si="34"/>
        <v>0</v>
      </c>
      <c r="I108" s="62">
        <f t="shared" si="34"/>
        <v>0</v>
      </c>
      <c r="J108" s="62">
        <f t="shared" si="34"/>
        <v>0</v>
      </c>
      <c r="K108" s="62">
        <f t="shared" si="34"/>
        <v>0</v>
      </c>
      <c r="L108" s="62">
        <f t="shared" si="34"/>
        <v>0</v>
      </c>
      <c r="M108" s="62">
        <f t="shared" si="34"/>
        <v>0</v>
      </c>
      <c r="N108" s="62">
        <f t="shared" si="34"/>
        <v>0</v>
      </c>
      <c r="O108" s="62">
        <f t="shared" si="34"/>
        <v>0</v>
      </c>
      <c r="P108" s="62">
        <f t="shared" si="34"/>
        <v>0</v>
      </c>
      <c r="Q108" s="62">
        <f t="shared" si="34"/>
        <v>0</v>
      </c>
      <c r="R108" s="62">
        <f t="shared" si="34"/>
        <v>0</v>
      </c>
      <c r="S108" s="62">
        <f t="shared" si="34"/>
        <v>0</v>
      </c>
      <c r="T108" s="62">
        <f t="shared" si="34"/>
        <v>0</v>
      </c>
    </row>
    <row r="109" spans="1:20" x14ac:dyDescent="0.25">
      <c r="A109" s="60" t="s">
        <v>38</v>
      </c>
      <c r="B109" s="60" t="s">
        <v>18</v>
      </c>
      <c r="C109" s="60" t="s">
        <v>60</v>
      </c>
      <c r="D109" s="60" t="s">
        <v>61</v>
      </c>
      <c r="E109" s="60" t="s">
        <v>62</v>
      </c>
      <c r="F109" s="60" t="s">
        <v>63</v>
      </c>
      <c r="G109" s="60" t="s">
        <v>64</v>
      </c>
      <c r="H109" s="60" t="s">
        <v>65</v>
      </c>
      <c r="I109" s="60" t="s">
        <v>66</v>
      </c>
      <c r="J109" s="60" t="s">
        <v>67</v>
      </c>
      <c r="K109" s="60" t="s">
        <v>68</v>
      </c>
      <c r="L109" s="60" t="s">
        <v>69</v>
      </c>
      <c r="M109" s="60" t="s">
        <v>70</v>
      </c>
      <c r="N109" s="60" t="s">
        <v>71</v>
      </c>
      <c r="O109" s="60" t="s">
        <v>72</v>
      </c>
      <c r="P109" s="60" t="s">
        <v>73</v>
      </c>
      <c r="Q109" s="60" t="s">
        <v>74</v>
      </c>
      <c r="R109" s="60" t="s">
        <v>75</v>
      </c>
      <c r="S109" s="60" t="s">
        <v>76</v>
      </c>
      <c r="T109" s="60" t="s">
        <v>77</v>
      </c>
    </row>
    <row r="110" spans="1:20" x14ac:dyDescent="0.25">
      <c r="B110" s="51">
        <f>SUM(C110:T110)</f>
        <v>0</v>
      </c>
    </row>
    <row r="111" spans="1:20" x14ac:dyDescent="0.25">
      <c r="B111" s="51">
        <f>SUM(C111:T111)</f>
        <v>0</v>
      </c>
    </row>
    <row r="112" spans="1:20" x14ac:dyDescent="0.25">
      <c r="B112" s="51">
        <f>SUM(C112:T112)</f>
        <v>0</v>
      </c>
    </row>
    <row r="114" spans="1:20" s="70" customFormat="1" ht="12.75" x14ac:dyDescent="0.2">
      <c r="A114" s="68" t="s">
        <v>79</v>
      </c>
      <c r="B114" s="69"/>
      <c r="C114" s="62">
        <f>SUM(C116:C118)</f>
        <v>0</v>
      </c>
      <c r="D114" s="62">
        <f t="shared" ref="D114:T114" si="35">SUM(D116:D118)</f>
        <v>0</v>
      </c>
      <c r="E114" s="62">
        <f t="shared" si="35"/>
        <v>0</v>
      </c>
      <c r="F114" s="62">
        <f t="shared" si="35"/>
        <v>0</v>
      </c>
      <c r="G114" s="62">
        <f t="shared" si="35"/>
        <v>0</v>
      </c>
      <c r="H114" s="62">
        <f t="shared" si="35"/>
        <v>0</v>
      </c>
      <c r="I114" s="62">
        <f t="shared" si="35"/>
        <v>0</v>
      </c>
      <c r="J114" s="62">
        <f t="shared" si="35"/>
        <v>0</v>
      </c>
      <c r="K114" s="62">
        <f t="shared" si="35"/>
        <v>0</v>
      </c>
      <c r="L114" s="62">
        <f t="shared" si="35"/>
        <v>0</v>
      </c>
      <c r="M114" s="62">
        <f t="shared" si="35"/>
        <v>0</v>
      </c>
      <c r="N114" s="62">
        <f t="shared" si="35"/>
        <v>0</v>
      </c>
      <c r="O114" s="62">
        <f t="shared" si="35"/>
        <v>0</v>
      </c>
      <c r="P114" s="62">
        <f t="shared" si="35"/>
        <v>0</v>
      </c>
      <c r="Q114" s="62">
        <f t="shared" si="35"/>
        <v>0</v>
      </c>
      <c r="R114" s="62">
        <f t="shared" si="35"/>
        <v>0</v>
      </c>
      <c r="S114" s="62">
        <f t="shared" si="35"/>
        <v>0</v>
      </c>
      <c r="T114" s="62">
        <f t="shared" si="35"/>
        <v>0</v>
      </c>
    </row>
    <row r="115" spans="1:20" x14ac:dyDescent="0.25">
      <c r="A115" s="60" t="s">
        <v>38</v>
      </c>
      <c r="B115" s="60" t="s">
        <v>18</v>
      </c>
      <c r="C115" s="60" t="s">
        <v>60</v>
      </c>
      <c r="D115" s="60" t="s">
        <v>61</v>
      </c>
      <c r="E115" s="60" t="s">
        <v>62</v>
      </c>
      <c r="F115" s="60" t="s">
        <v>63</v>
      </c>
      <c r="G115" s="60" t="s">
        <v>64</v>
      </c>
      <c r="H115" s="60" t="s">
        <v>65</v>
      </c>
      <c r="I115" s="60" t="s">
        <v>66</v>
      </c>
      <c r="J115" s="60" t="s">
        <v>67</v>
      </c>
      <c r="K115" s="60" t="s">
        <v>68</v>
      </c>
      <c r="L115" s="60" t="s">
        <v>69</v>
      </c>
      <c r="M115" s="60" t="s">
        <v>70</v>
      </c>
      <c r="N115" s="60" t="s">
        <v>71</v>
      </c>
      <c r="O115" s="60" t="s">
        <v>72</v>
      </c>
      <c r="P115" s="60" t="s">
        <v>73</v>
      </c>
      <c r="Q115" s="60" t="s">
        <v>74</v>
      </c>
      <c r="R115" s="60" t="s">
        <v>75</v>
      </c>
      <c r="S115" s="60" t="s">
        <v>76</v>
      </c>
      <c r="T115" s="60" t="s">
        <v>77</v>
      </c>
    </row>
    <row r="116" spans="1:20" x14ac:dyDescent="0.25">
      <c r="B116" s="51">
        <f>SUM(C116:T116)</f>
        <v>0</v>
      </c>
    </row>
    <row r="117" spans="1:20" x14ac:dyDescent="0.25">
      <c r="B117" s="51">
        <f>SUM(C117:T117)</f>
        <v>0</v>
      </c>
    </row>
    <row r="118" spans="1:20" x14ac:dyDescent="0.25">
      <c r="B118" s="51">
        <f>SUM(C118:T118)</f>
        <v>0</v>
      </c>
    </row>
    <row r="120" spans="1:20" s="70" customFormat="1" ht="12.75" x14ac:dyDescent="0.2">
      <c r="A120" s="68" t="s">
        <v>47</v>
      </c>
      <c r="B120" s="69"/>
      <c r="C120" s="62">
        <f>SUM(C122:C124)</f>
        <v>0</v>
      </c>
      <c r="D120" s="62">
        <f t="shared" ref="D120:T120" si="36">SUM(D122:D124)</f>
        <v>0</v>
      </c>
      <c r="E120" s="62">
        <f t="shared" si="36"/>
        <v>0</v>
      </c>
      <c r="F120" s="62">
        <f t="shared" si="36"/>
        <v>0</v>
      </c>
      <c r="G120" s="62">
        <f t="shared" si="36"/>
        <v>0</v>
      </c>
      <c r="H120" s="62">
        <f t="shared" si="36"/>
        <v>0</v>
      </c>
      <c r="I120" s="62">
        <f t="shared" si="36"/>
        <v>0</v>
      </c>
      <c r="J120" s="62">
        <f t="shared" si="36"/>
        <v>0</v>
      </c>
      <c r="K120" s="62">
        <f t="shared" si="36"/>
        <v>0</v>
      </c>
      <c r="L120" s="62">
        <f t="shared" si="36"/>
        <v>0</v>
      </c>
      <c r="M120" s="62">
        <f t="shared" si="36"/>
        <v>0</v>
      </c>
      <c r="N120" s="62">
        <f t="shared" si="36"/>
        <v>0</v>
      </c>
      <c r="O120" s="62">
        <f t="shared" si="36"/>
        <v>0</v>
      </c>
      <c r="P120" s="62">
        <f t="shared" si="36"/>
        <v>0</v>
      </c>
      <c r="Q120" s="62">
        <f t="shared" si="36"/>
        <v>0</v>
      </c>
      <c r="R120" s="62">
        <f t="shared" si="36"/>
        <v>0</v>
      </c>
      <c r="S120" s="62">
        <f t="shared" si="36"/>
        <v>0</v>
      </c>
      <c r="T120" s="62">
        <f t="shared" si="36"/>
        <v>0</v>
      </c>
    </row>
    <row r="121" spans="1:20" x14ac:dyDescent="0.25">
      <c r="A121" s="60" t="s">
        <v>38</v>
      </c>
      <c r="B121" s="60" t="s">
        <v>18</v>
      </c>
      <c r="C121" s="60" t="s">
        <v>60</v>
      </c>
      <c r="D121" s="60" t="s">
        <v>61</v>
      </c>
      <c r="E121" s="60" t="s">
        <v>62</v>
      </c>
      <c r="F121" s="60" t="s">
        <v>63</v>
      </c>
      <c r="G121" s="60" t="s">
        <v>64</v>
      </c>
      <c r="H121" s="60" t="s">
        <v>65</v>
      </c>
      <c r="I121" s="60" t="s">
        <v>66</v>
      </c>
      <c r="J121" s="60" t="s">
        <v>67</v>
      </c>
      <c r="K121" s="60" t="s">
        <v>68</v>
      </c>
      <c r="L121" s="60" t="s">
        <v>69</v>
      </c>
      <c r="M121" s="60" t="s">
        <v>70</v>
      </c>
      <c r="N121" s="60" t="s">
        <v>71</v>
      </c>
      <c r="O121" s="60" t="s">
        <v>72</v>
      </c>
      <c r="P121" s="60" t="s">
        <v>73</v>
      </c>
      <c r="Q121" s="60" t="s">
        <v>74</v>
      </c>
      <c r="R121" s="60" t="s">
        <v>75</v>
      </c>
      <c r="S121" s="60" t="s">
        <v>76</v>
      </c>
      <c r="T121" s="60" t="s">
        <v>77</v>
      </c>
    </row>
    <row r="122" spans="1:20" x14ac:dyDescent="0.25">
      <c r="B122" s="51">
        <f>SUM(C122:T122)</f>
        <v>0</v>
      </c>
    </row>
    <row r="123" spans="1:20" x14ac:dyDescent="0.25">
      <c r="B123" s="51">
        <f>SUM(C123:T123)</f>
        <v>0</v>
      </c>
    </row>
    <row r="124" spans="1:20" x14ac:dyDescent="0.25">
      <c r="B124" s="51">
        <f>SUM(C124:T124)</f>
        <v>0</v>
      </c>
    </row>
    <row r="126" spans="1:20" s="70" customFormat="1" ht="12.75" x14ac:dyDescent="0.2">
      <c r="A126" s="68" t="s">
        <v>48</v>
      </c>
      <c r="B126" s="69"/>
      <c r="C126" s="62">
        <f>SUM(C128:C130)</f>
        <v>5100</v>
      </c>
      <c r="D126" s="62">
        <f t="shared" ref="D126:T126" si="37">SUM(D128:D130)</f>
        <v>0</v>
      </c>
      <c r="E126" s="62">
        <f t="shared" si="37"/>
        <v>0</v>
      </c>
      <c r="F126" s="62">
        <f t="shared" si="37"/>
        <v>0</v>
      </c>
      <c r="G126" s="62">
        <f t="shared" si="37"/>
        <v>0</v>
      </c>
      <c r="H126" s="62">
        <f t="shared" si="37"/>
        <v>0</v>
      </c>
      <c r="I126" s="62">
        <f t="shared" si="37"/>
        <v>0</v>
      </c>
      <c r="J126" s="62">
        <f t="shared" si="37"/>
        <v>0</v>
      </c>
      <c r="K126" s="62">
        <f t="shared" si="37"/>
        <v>0</v>
      </c>
      <c r="L126" s="62">
        <f t="shared" si="37"/>
        <v>0</v>
      </c>
      <c r="M126" s="62">
        <f t="shared" si="37"/>
        <v>0</v>
      </c>
      <c r="N126" s="62">
        <f t="shared" si="37"/>
        <v>0</v>
      </c>
      <c r="O126" s="62">
        <f t="shared" si="37"/>
        <v>0</v>
      </c>
      <c r="P126" s="62">
        <f t="shared" si="37"/>
        <v>0</v>
      </c>
      <c r="Q126" s="62">
        <f t="shared" si="37"/>
        <v>0</v>
      </c>
      <c r="R126" s="62">
        <f t="shared" si="37"/>
        <v>0</v>
      </c>
      <c r="S126" s="62">
        <f t="shared" si="37"/>
        <v>0</v>
      </c>
      <c r="T126" s="62">
        <f t="shared" si="37"/>
        <v>0</v>
      </c>
    </row>
    <row r="127" spans="1:20" x14ac:dyDescent="0.25">
      <c r="A127" s="60" t="s">
        <v>38</v>
      </c>
      <c r="B127" s="60" t="s">
        <v>18</v>
      </c>
      <c r="C127" s="60" t="s">
        <v>60</v>
      </c>
      <c r="D127" s="60" t="s">
        <v>61</v>
      </c>
      <c r="E127" s="60" t="s">
        <v>62</v>
      </c>
      <c r="F127" s="60" t="s">
        <v>63</v>
      </c>
      <c r="G127" s="60" t="s">
        <v>64</v>
      </c>
      <c r="H127" s="60" t="s">
        <v>65</v>
      </c>
      <c r="I127" s="60" t="s">
        <v>66</v>
      </c>
      <c r="J127" s="60" t="s">
        <v>67</v>
      </c>
      <c r="K127" s="60" t="s">
        <v>68</v>
      </c>
      <c r="L127" s="60" t="s">
        <v>69</v>
      </c>
      <c r="M127" s="60" t="s">
        <v>70</v>
      </c>
      <c r="N127" s="60" t="s">
        <v>71</v>
      </c>
      <c r="O127" s="60" t="s">
        <v>72</v>
      </c>
      <c r="P127" s="60" t="s">
        <v>73</v>
      </c>
      <c r="Q127" s="60" t="s">
        <v>74</v>
      </c>
      <c r="R127" s="60" t="s">
        <v>75</v>
      </c>
      <c r="S127" s="60" t="s">
        <v>76</v>
      </c>
      <c r="T127" s="60" t="s">
        <v>77</v>
      </c>
    </row>
    <row r="128" spans="1:20" s="75" customFormat="1" ht="45" x14ac:dyDescent="0.25">
      <c r="A128" s="74" t="str">
        <f>EQUIPAMENTOS_SERVICOS!C81</f>
        <v>Computadores configuração Mínima: processador intel Core 2 Duo, 4GB RAM, HD 320GB, gravador de DVD e monitor LCD de 22".</v>
      </c>
      <c r="B128" s="75">
        <f>SUM(C128:T128)</f>
        <v>2400</v>
      </c>
      <c r="C128" s="75">
        <f>EQUIPAMENTOS_SERVICOS!F81</f>
        <v>2400</v>
      </c>
      <c r="D128" s="75">
        <v>0</v>
      </c>
      <c r="E128" s="75">
        <v>0</v>
      </c>
      <c r="F128" s="75">
        <v>0</v>
      </c>
      <c r="G128" s="75">
        <v>0</v>
      </c>
      <c r="H128" s="75">
        <v>0</v>
      </c>
      <c r="I128" s="75">
        <v>0</v>
      </c>
      <c r="J128" s="75">
        <v>0</v>
      </c>
      <c r="K128" s="75">
        <v>0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</row>
    <row r="129" spans="1:20" ht="34.5" customHeight="1" x14ac:dyDescent="0.25">
      <c r="A129" s="74" t="str">
        <f>EQUIPAMENTOS_SERVICOS!C82</f>
        <v>Dispositivo móvel (celular ou tablet)com sistema operacional android.</v>
      </c>
      <c r="B129" s="75">
        <f t="shared" ref="B129:B130" si="38">SUM(C129:T129)</f>
        <v>1200</v>
      </c>
      <c r="C129" s="99">
        <f>EQUIPAMENTOS_SERVICOS!F82</f>
        <v>1200</v>
      </c>
      <c r="D129" s="75">
        <v>0</v>
      </c>
      <c r="E129" s="75">
        <v>0</v>
      </c>
      <c r="F129" s="75">
        <v>0</v>
      </c>
      <c r="G129" s="75">
        <v>0</v>
      </c>
      <c r="H129" s="75">
        <v>0</v>
      </c>
      <c r="I129" s="75">
        <v>0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</row>
    <row r="130" spans="1:20" ht="25.5" customHeight="1" x14ac:dyDescent="0.25">
      <c r="A130" s="74" t="str">
        <f>EQUIPAMENTOS_SERVICOS!C83</f>
        <v>Dispositivo móvel (celular ou tablet) com sistema operacional iOS</v>
      </c>
      <c r="B130" s="75">
        <f t="shared" si="38"/>
        <v>1500</v>
      </c>
      <c r="C130" s="99">
        <f>EQUIPAMENTOS_SERVICOS!F83</f>
        <v>1500</v>
      </c>
      <c r="D130" s="75">
        <v>0</v>
      </c>
      <c r="E130" s="75">
        <v>0</v>
      </c>
      <c r="F130" s="75">
        <v>0</v>
      </c>
      <c r="G130" s="75">
        <v>0</v>
      </c>
      <c r="H130" s="75">
        <v>0</v>
      </c>
      <c r="I130" s="75">
        <v>0</v>
      </c>
      <c r="J130" s="75">
        <v>0</v>
      </c>
      <c r="K130" s="75">
        <v>0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</row>
    <row r="132" spans="1:20" s="70" customFormat="1" ht="12.75" x14ac:dyDescent="0.2">
      <c r="A132" s="68" t="s">
        <v>80</v>
      </c>
      <c r="B132" s="69"/>
      <c r="C132" s="62">
        <f>SUM(C134:C136)</f>
        <v>0</v>
      </c>
      <c r="D132" s="62">
        <f t="shared" ref="D132:T132" si="39">SUM(D134:D136)</f>
        <v>0</v>
      </c>
      <c r="E132" s="62">
        <f t="shared" si="39"/>
        <v>0</v>
      </c>
      <c r="F132" s="62">
        <f t="shared" si="39"/>
        <v>0</v>
      </c>
      <c r="G132" s="62">
        <f t="shared" si="39"/>
        <v>0</v>
      </c>
      <c r="H132" s="62">
        <f t="shared" si="39"/>
        <v>0</v>
      </c>
      <c r="I132" s="62">
        <f t="shared" si="39"/>
        <v>0</v>
      </c>
      <c r="J132" s="62">
        <f t="shared" si="39"/>
        <v>0</v>
      </c>
      <c r="K132" s="62">
        <f t="shared" si="39"/>
        <v>0</v>
      </c>
      <c r="L132" s="62">
        <f t="shared" si="39"/>
        <v>0</v>
      </c>
      <c r="M132" s="62">
        <f t="shared" si="39"/>
        <v>0</v>
      </c>
      <c r="N132" s="62">
        <f t="shared" si="39"/>
        <v>0</v>
      </c>
      <c r="O132" s="62">
        <f t="shared" si="39"/>
        <v>0</v>
      </c>
      <c r="P132" s="62">
        <f t="shared" si="39"/>
        <v>0</v>
      </c>
      <c r="Q132" s="62">
        <f t="shared" si="39"/>
        <v>0</v>
      </c>
      <c r="R132" s="62">
        <f t="shared" si="39"/>
        <v>0</v>
      </c>
      <c r="S132" s="62">
        <f t="shared" si="39"/>
        <v>0</v>
      </c>
      <c r="T132" s="62">
        <f t="shared" si="39"/>
        <v>0</v>
      </c>
    </row>
    <row r="133" spans="1:20" x14ac:dyDescent="0.25">
      <c r="A133" s="60" t="s">
        <v>38</v>
      </c>
      <c r="B133" s="60" t="s">
        <v>18</v>
      </c>
      <c r="C133" s="60" t="s">
        <v>60</v>
      </c>
      <c r="D133" s="60" t="s">
        <v>61</v>
      </c>
      <c r="E133" s="60" t="s">
        <v>62</v>
      </c>
      <c r="F133" s="60" t="s">
        <v>63</v>
      </c>
      <c r="G133" s="60" t="s">
        <v>64</v>
      </c>
      <c r="H133" s="60" t="s">
        <v>65</v>
      </c>
      <c r="I133" s="60" t="s">
        <v>66</v>
      </c>
      <c r="J133" s="60" t="s">
        <v>67</v>
      </c>
      <c r="K133" s="60" t="s">
        <v>68</v>
      </c>
      <c r="L133" s="60" t="s">
        <v>69</v>
      </c>
      <c r="M133" s="60" t="s">
        <v>70</v>
      </c>
      <c r="N133" s="60" t="s">
        <v>71</v>
      </c>
      <c r="O133" s="60" t="s">
        <v>72</v>
      </c>
      <c r="P133" s="60" t="s">
        <v>73</v>
      </c>
      <c r="Q133" s="60" t="s">
        <v>74</v>
      </c>
      <c r="R133" s="60" t="s">
        <v>75</v>
      </c>
      <c r="S133" s="60" t="s">
        <v>76</v>
      </c>
      <c r="T133" s="60" t="s">
        <v>77</v>
      </c>
    </row>
    <row r="134" spans="1:20" s="72" customFormat="1" x14ac:dyDescent="0.25">
      <c r="A134" s="74">
        <f>EQUIPAMENTOS_SERVICOS!C86</f>
        <v>0</v>
      </c>
      <c r="B134" s="77">
        <f>SUM(C134:T134)</f>
        <v>0</v>
      </c>
      <c r="C134" s="78">
        <f>EQUIPAMENTOS_SERVICOS!E86</f>
        <v>0</v>
      </c>
    </row>
    <row r="135" spans="1:20" x14ac:dyDescent="0.25">
      <c r="B135" s="51">
        <f>SUM(C135:T135)</f>
        <v>0</v>
      </c>
    </row>
    <row r="136" spans="1:20" x14ac:dyDescent="0.25">
      <c r="B136" s="51">
        <f>SUM(C136:T136)</f>
        <v>0</v>
      </c>
    </row>
    <row r="138" spans="1:20" s="70" customFormat="1" ht="12.75" x14ac:dyDescent="0.2">
      <c r="A138" s="68" t="s">
        <v>81</v>
      </c>
      <c r="B138" s="69"/>
      <c r="C138" s="62">
        <f>SUM(C140:C142)</f>
        <v>1500</v>
      </c>
      <c r="D138" s="62">
        <f t="shared" ref="D138:T138" si="40">SUM(D140:D142)</f>
        <v>1500</v>
      </c>
      <c r="E138" s="62">
        <f t="shared" si="40"/>
        <v>1500</v>
      </c>
      <c r="F138" s="62">
        <f t="shared" si="40"/>
        <v>1500</v>
      </c>
      <c r="G138" s="62">
        <f t="shared" si="40"/>
        <v>1500</v>
      </c>
      <c r="H138" s="62">
        <f t="shared" si="40"/>
        <v>1500</v>
      </c>
      <c r="I138" s="62">
        <f t="shared" si="40"/>
        <v>1500</v>
      </c>
      <c r="J138" s="62">
        <f t="shared" si="40"/>
        <v>1500</v>
      </c>
      <c r="K138" s="62">
        <f t="shared" si="40"/>
        <v>1500</v>
      </c>
      <c r="L138" s="62">
        <f t="shared" si="40"/>
        <v>1500</v>
      </c>
      <c r="M138" s="62">
        <f t="shared" si="40"/>
        <v>1500</v>
      </c>
      <c r="N138" s="62">
        <f t="shared" si="40"/>
        <v>1500</v>
      </c>
      <c r="O138" s="62">
        <f t="shared" si="40"/>
        <v>1500</v>
      </c>
      <c r="P138" s="62">
        <f t="shared" si="40"/>
        <v>1500</v>
      </c>
      <c r="Q138" s="62">
        <f t="shared" si="40"/>
        <v>1500</v>
      </c>
      <c r="R138" s="62">
        <f t="shared" si="40"/>
        <v>1500</v>
      </c>
      <c r="S138" s="62">
        <f t="shared" si="40"/>
        <v>1500</v>
      </c>
      <c r="T138" s="62">
        <f t="shared" si="40"/>
        <v>0</v>
      </c>
    </row>
    <row r="139" spans="1:20" x14ac:dyDescent="0.25">
      <c r="A139" s="60" t="s">
        <v>38</v>
      </c>
      <c r="B139" s="60" t="s">
        <v>18</v>
      </c>
      <c r="C139" s="60" t="s">
        <v>60</v>
      </c>
      <c r="D139" s="60" t="s">
        <v>61</v>
      </c>
      <c r="E139" s="60" t="s">
        <v>62</v>
      </c>
      <c r="F139" s="60" t="s">
        <v>63</v>
      </c>
      <c r="G139" s="60" t="s">
        <v>64</v>
      </c>
      <c r="H139" s="60" t="s">
        <v>65</v>
      </c>
      <c r="I139" s="60" t="s">
        <v>66</v>
      </c>
      <c r="J139" s="60" t="s">
        <v>67</v>
      </c>
      <c r="K139" s="60" t="s">
        <v>68</v>
      </c>
      <c r="L139" s="60" t="s">
        <v>69</v>
      </c>
      <c r="M139" s="60" t="s">
        <v>70</v>
      </c>
      <c r="N139" s="60" t="s">
        <v>71</v>
      </c>
      <c r="O139" s="60" t="s">
        <v>72</v>
      </c>
      <c r="P139" s="60" t="s">
        <v>73</v>
      </c>
      <c r="Q139" s="60" t="s">
        <v>74</v>
      </c>
      <c r="R139" s="60" t="s">
        <v>75</v>
      </c>
      <c r="S139" s="60" t="s">
        <v>76</v>
      </c>
      <c r="T139" s="60" t="s">
        <v>77</v>
      </c>
    </row>
    <row r="140" spans="1:20" x14ac:dyDescent="0.25">
      <c r="A140" s="17" t="str">
        <f>RH!E30</f>
        <v>Msc. Sérgio Clério</v>
      </c>
      <c r="B140" s="51">
        <f>SUM(C140:T140)</f>
        <v>25500</v>
      </c>
      <c r="C140" s="61">
        <f>RH!$L$30</f>
        <v>1500</v>
      </c>
      <c r="D140" s="61">
        <f>RH!$L$30</f>
        <v>1500</v>
      </c>
      <c r="E140" s="61">
        <f>RH!$L$30</f>
        <v>1500</v>
      </c>
      <c r="F140" s="61">
        <f>RH!$L$30</f>
        <v>1500</v>
      </c>
      <c r="G140" s="61">
        <f>RH!$L$30</f>
        <v>1500</v>
      </c>
      <c r="H140" s="61">
        <f>RH!$L$30</f>
        <v>1500</v>
      </c>
      <c r="I140" s="61">
        <f>RH!$L$30</f>
        <v>1500</v>
      </c>
      <c r="J140" s="61">
        <f>RH!$L$30</f>
        <v>1500</v>
      </c>
      <c r="K140" s="61">
        <f>RH!$L$30</f>
        <v>1500</v>
      </c>
      <c r="L140" s="61">
        <f>RH!$L$30</f>
        <v>1500</v>
      </c>
      <c r="M140" s="61">
        <f>RH!$L$30</f>
        <v>1500</v>
      </c>
      <c r="N140" s="61">
        <f>RH!$L$30</f>
        <v>1500</v>
      </c>
      <c r="O140" s="61">
        <f>RH!$L$30</f>
        <v>1500</v>
      </c>
      <c r="P140" s="61">
        <f>RH!$L$30</f>
        <v>1500</v>
      </c>
      <c r="Q140" s="61">
        <f>RH!$L$30</f>
        <v>1500</v>
      </c>
      <c r="R140" s="61">
        <f>RH!$L$30</f>
        <v>1500</v>
      </c>
      <c r="S140" s="61">
        <f>RH!$L$30</f>
        <v>1500</v>
      </c>
      <c r="T140" s="61">
        <v>0</v>
      </c>
    </row>
    <row r="141" spans="1:20" x14ac:dyDescent="0.25">
      <c r="B141" s="51">
        <f>SUM(C141:T141)</f>
        <v>0</v>
      </c>
    </row>
    <row r="142" spans="1:20" x14ac:dyDescent="0.25">
      <c r="B142" s="51">
        <f>SUM(C142:T142)</f>
        <v>0</v>
      </c>
    </row>
  </sheetData>
  <mergeCells count="4">
    <mergeCell ref="A8:T8"/>
    <mergeCell ref="A20:T20"/>
    <mergeCell ref="A35:T35"/>
    <mergeCell ref="A84:T8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zoomScale="80" zoomScaleNormal="80" workbookViewId="0">
      <selection activeCell="D39" sqref="D39"/>
    </sheetView>
  </sheetViews>
  <sheetFormatPr defaultRowHeight="15" x14ac:dyDescent="0.25"/>
  <cols>
    <col min="1" max="1" width="48.85546875" style="17" customWidth="1"/>
    <col min="2" max="2" width="15.85546875" style="17" bestFit="1" customWidth="1"/>
    <col min="3" max="3" width="14.28515625" style="17" bestFit="1" customWidth="1"/>
    <col min="4" max="4" width="14.5703125" style="17" bestFit="1" customWidth="1"/>
    <col min="5" max="5" width="14.28515625" style="17" bestFit="1" customWidth="1"/>
    <col min="6" max="7" width="13.28515625" style="17" bestFit="1" customWidth="1"/>
    <col min="8" max="8" width="14.28515625" style="17" bestFit="1" customWidth="1"/>
    <col min="9" max="11" width="13.28515625" style="17" bestFit="1" customWidth="1"/>
    <col min="12" max="12" width="14.28515625" style="17" bestFit="1" customWidth="1"/>
    <col min="13" max="13" width="13.28515625" style="17" bestFit="1" customWidth="1"/>
    <col min="14" max="14" width="14.28515625" style="17" bestFit="1" customWidth="1"/>
    <col min="15" max="19" width="13.28515625" style="17" bestFit="1" customWidth="1"/>
    <col min="20" max="20" width="14.28515625" style="17" bestFit="1" customWidth="1"/>
    <col min="21" max="16384" width="9.140625" style="17"/>
  </cols>
  <sheetData>
    <row r="1" spans="1:20" x14ac:dyDescent="0.25">
      <c r="A1" s="50" t="s">
        <v>54</v>
      </c>
    </row>
    <row r="3" spans="1:20" x14ac:dyDescent="0.25">
      <c r="A3" s="54" t="s">
        <v>55</v>
      </c>
      <c r="B3" s="54" t="s">
        <v>56</v>
      </c>
      <c r="C3" s="54" t="s">
        <v>57</v>
      </c>
    </row>
    <row r="4" spans="1:20" x14ac:dyDescent="0.25">
      <c r="A4" s="55" t="s">
        <v>35</v>
      </c>
      <c r="B4" s="51">
        <f>B15</f>
        <v>257740</v>
      </c>
      <c r="C4" s="88">
        <f>B4/B4</f>
        <v>1</v>
      </c>
      <c r="E4" s="61">
        <f>0.2*B4</f>
        <v>51548</v>
      </c>
    </row>
    <row r="5" spans="1:20" x14ac:dyDescent="0.25">
      <c r="A5" s="79" t="s">
        <v>36</v>
      </c>
      <c r="B5" s="80">
        <f>B25</f>
        <v>38400</v>
      </c>
      <c r="C5" s="89">
        <f>B5/B4</f>
        <v>0.14898735159463025</v>
      </c>
      <c r="D5" s="87">
        <f>B5/B4</f>
        <v>0.14898735159463025</v>
      </c>
    </row>
    <row r="6" spans="1:20" ht="15.75" thickBot="1" x14ac:dyDescent="0.3">
      <c r="A6" s="81" t="s">
        <v>18</v>
      </c>
      <c r="B6" s="82">
        <f>SUM(B4:B5)</f>
        <v>296140</v>
      </c>
      <c r="C6" s="83"/>
    </row>
    <row r="7" spans="1:20" ht="15.75" thickTop="1" x14ac:dyDescent="0.25"/>
    <row r="8" spans="1:20" x14ac:dyDescent="0.25">
      <c r="A8" s="200" t="s">
        <v>117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</row>
    <row r="9" spans="1:20" ht="15.75" thickBot="1" x14ac:dyDescent="0.3">
      <c r="A9" s="57" t="s">
        <v>52</v>
      </c>
      <c r="B9" s="58" t="s">
        <v>59</v>
      </c>
      <c r="C9" s="59" t="s">
        <v>60</v>
      </c>
      <c r="D9" s="59" t="s">
        <v>61</v>
      </c>
      <c r="E9" s="59" t="s">
        <v>62</v>
      </c>
      <c r="F9" s="59" t="s">
        <v>63</v>
      </c>
      <c r="G9" s="59" t="s">
        <v>64</v>
      </c>
      <c r="H9" s="59" t="s">
        <v>65</v>
      </c>
      <c r="I9" s="59" t="s">
        <v>66</v>
      </c>
      <c r="J9" s="59" t="s">
        <v>67</v>
      </c>
      <c r="K9" s="59" t="s">
        <v>68</v>
      </c>
      <c r="L9" s="59" t="s">
        <v>69</v>
      </c>
      <c r="M9" s="59" t="s">
        <v>70</v>
      </c>
      <c r="N9" s="59" t="s">
        <v>71</v>
      </c>
      <c r="O9" s="59" t="s">
        <v>72</v>
      </c>
      <c r="P9" s="59" t="s">
        <v>73</v>
      </c>
      <c r="Q9" s="59" t="s">
        <v>74</v>
      </c>
      <c r="R9" s="59" t="s">
        <v>75</v>
      </c>
      <c r="S9" s="59" t="s">
        <v>76</v>
      </c>
      <c r="T9" s="59" t="s">
        <v>77</v>
      </c>
    </row>
    <row r="10" spans="1:20" x14ac:dyDescent="0.25">
      <c r="A10" s="50" t="s">
        <v>43</v>
      </c>
      <c r="B10" s="112">
        <f>SUM(C10:T10)</f>
        <v>1500</v>
      </c>
      <c r="C10" s="113">
        <f>C29</f>
        <v>1500</v>
      </c>
      <c r="D10" s="113">
        <f t="shared" ref="D10:T10" si="0">D29</f>
        <v>0</v>
      </c>
      <c r="E10" s="113">
        <f t="shared" si="0"/>
        <v>0</v>
      </c>
      <c r="F10" s="113">
        <f t="shared" si="0"/>
        <v>0</v>
      </c>
      <c r="G10" s="113">
        <f t="shared" si="0"/>
        <v>0</v>
      </c>
      <c r="H10" s="113">
        <f t="shared" si="0"/>
        <v>0</v>
      </c>
      <c r="I10" s="113">
        <f t="shared" si="0"/>
        <v>0</v>
      </c>
      <c r="J10" s="113">
        <f t="shared" si="0"/>
        <v>0</v>
      </c>
      <c r="K10" s="113">
        <f t="shared" si="0"/>
        <v>0</v>
      </c>
      <c r="L10" s="113">
        <f t="shared" si="0"/>
        <v>0</v>
      </c>
      <c r="M10" s="113">
        <f t="shared" si="0"/>
        <v>0</v>
      </c>
      <c r="N10" s="113">
        <f t="shared" si="0"/>
        <v>0</v>
      </c>
      <c r="O10" s="113">
        <f t="shared" si="0"/>
        <v>0</v>
      </c>
      <c r="P10" s="113">
        <f t="shared" si="0"/>
        <v>0</v>
      </c>
      <c r="Q10" s="113">
        <f t="shared" si="0"/>
        <v>0</v>
      </c>
      <c r="R10" s="113">
        <f t="shared" si="0"/>
        <v>0</v>
      </c>
      <c r="S10" s="113">
        <f t="shared" si="0"/>
        <v>0</v>
      </c>
      <c r="T10" s="113">
        <f t="shared" si="0"/>
        <v>0</v>
      </c>
    </row>
    <row r="11" spans="1:20" x14ac:dyDescent="0.25">
      <c r="A11" s="50" t="s">
        <v>41</v>
      </c>
      <c r="B11" s="112">
        <f>SUM(C11:T11)</f>
        <v>87340</v>
      </c>
      <c r="C11" s="113">
        <f>C34</f>
        <v>0</v>
      </c>
      <c r="D11" s="113">
        <f t="shared" ref="D11:T11" si="1">D34</f>
        <v>87340</v>
      </c>
      <c r="E11" s="113">
        <f t="shared" si="1"/>
        <v>0</v>
      </c>
      <c r="F11" s="113">
        <f t="shared" si="1"/>
        <v>0</v>
      </c>
      <c r="G11" s="113">
        <f t="shared" si="1"/>
        <v>0</v>
      </c>
      <c r="H11" s="113">
        <f t="shared" si="1"/>
        <v>0</v>
      </c>
      <c r="I11" s="113">
        <f t="shared" si="1"/>
        <v>0</v>
      </c>
      <c r="J11" s="113">
        <f t="shared" si="1"/>
        <v>0</v>
      </c>
      <c r="K11" s="113">
        <f t="shared" si="1"/>
        <v>0</v>
      </c>
      <c r="L11" s="113">
        <f t="shared" si="1"/>
        <v>0</v>
      </c>
      <c r="M11" s="113">
        <f t="shared" si="1"/>
        <v>0</v>
      </c>
      <c r="N11" s="113">
        <f t="shared" si="1"/>
        <v>0</v>
      </c>
      <c r="O11" s="113">
        <f t="shared" si="1"/>
        <v>0</v>
      </c>
      <c r="P11" s="113">
        <f t="shared" si="1"/>
        <v>0</v>
      </c>
      <c r="Q11" s="113">
        <f t="shared" si="1"/>
        <v>0</v>
      </c>
      <c r="R11" s="113">
        <f t="shared" si="1"/>
        <v>0</v>
      </c>
      <c r="S11" s="113">
        <f t="shared" si="1"/>
        <v>0</v>
      </c>
      <c r="T11" s="113">
        <f t="shared" si="1"/>
        <v>0</v>
      </c>
    </row>
    <row r="12" spans="1:20" x14ac:dyDescent="0.25">
      <c r="A12" s="50" t="s">
        <v>45</v>
      </c>
      <c r="B12" s="112">
        <f>SUM(C12:T12)</f>
        <v>4800</v>
      </c>
      <c r="C12" s="113">
        <f>C40</f>
        <v>0</v>
      </c>
      <c r="D12" s="113">
        <f t="shared" ref="D12:T12" si="2">D40</f>
        <v>4800</v>
      </c>
      <c r="E12" s="113">
        <f t="shared" si="2"/>
        <v>0</v>
      </c>
      <c r="F12" s="113">
        <f t="shared" si="2"/>
        <v>0</v>
      </c>
      <c r="G12" s="113">
        <f t="shared" si="2"/>
        <v>0</v>
      </c>
      <c r="H12" s="113">
        <f t="shared" si="2"/>
        <v>0</v>
      </c>
      <c r="I12" s="113">
        <f t="shared" si="2"/>
        <v>0</v>
      </c>
      <c r="J12" s="113">
        <f t="shared" si="2"/>
        <v>0</v>
      </c>
      <c r="K12" s="113">
        <f t="shared" si="2"/>
        <v>0</v>
      </c>
      <c r="L12" s="113">
        <f t="shared" si="2"/>
        <v>0</v>
      </c>
      <c r="M12" s="113">
        <f t="shared" si="2"/>
        <v>0</v>
      </c>
      <c r="N12" s="113">
        <f t="shared" si="2"/>
        <v>0</v>
      </c>
      <c r="O12" s="113">
        <f t="shared" si="2"/>
        <v>0</v>
      </c>
      <c r="P12" s="113">
        <f t="shared" si="2"/>
        <v>0</v>
      </c>
      <c r="Q12" s="113">
        <f t="shared" si="2"/>
        <v>0</v>
      </c>
      <c r="R12" s="113">
        <f t="shared" si="2"/>
        <v>0</v>
      </c>
      <c r="S12" s="113">
        <f t="shared" si="2"/>
        <v>0</v>
      </c>
      <c r="T12" s="113">
        <f t="shared" si="2"/>
        <v>0</v>
      </c>
    </row>
    <row r="13" spans="1:20" x14ac:dyDescent="0.25">
      <c r="A13" s="50" t="s">
        <v>46</v>
      </c>
      <c r="B13" s="112">
        <f>SUM(C13:T13)</f>
        <v>15000</v>
      </c>
      <c r="C13" s="113">
        <f>C44</f>
        <v>0</v>
      </c>
      <c r="D13" s="113">
        <f t="shared" ref="D13:T13" si="3">D44</f>
        <v>15000</v>
      </c>
      <c r="E13" s="113">
        <f t="shared" si="3"/>
        <v>0</v>
      </c>
      <c r="F13" s="113">
        <f t="shared" si="3"/>
        <v>0</v>
      </c>
      <c r="G13" s="113">
        <f t="shared" si="3"/>
        <v>0</v>
      </c>
      <c r="H13" s="113">
        <f t="shared" si="3"/>
        <v>0</v>
      </c>
      <c r="I13" s="113">
        <f t="shared" si="3"/>
        <v>0</v>
      </c>
      <c r="J13" s="113">
        <f t="shared" si="3"/>
        <v>0</v>
      </c>
      <c r="K13" s="113">
        <f t="shared" si="3"/>
        <v>0</v>
      </c>
      <c r="L13" s="113">
        <f t="shared" si="3"/>
        <v>0</v>
      </c>
      <c r="M13" s="113">
        <f t="shared" si="3"/>
        <v>0</v>
      </c>
      <c r="N13" s="113">
        <f t="shared" si="3"/>
        <v>0</v>
      </c>
      <c r="O13" s="113">
        <f t="shared" si="3"/>
        <v>0</v>
      </c>
      <c r="P13" s="113">
        <f t="shared" si="3"/>
        <v>0</v>
      </c>
      <c r="Q13" s="113">
        <f t="shared" si="3"/>
        <v>0</v>
      </c>
      <c r="R13" s="113">
        <f t="shared" si="3"/>
        <v>0</v>
      </c>
      <c r="S13" s="113">
        <f t="shared" si="3"/>
        <v>0</v>
      </c>
      <c r="T13" s="113">
        <f t="shared" si="3"/>
        <v>0</v>
      </c>
    </row>
    <row r="14" spans="1:20" x14ac:dyDescent="0.25">
      <c r="A14" s="50" t="s">
        <v>81</v>
      </c>
      <c r="B14" s="112">
        <f>SUM(C14:T14)</f>
        <v>149100</v>
      </c>
      <c r="C14" s="113">
        <f>C48</f>
        <v>4260</v>
      </c>
      <c r="D14" s="113">
        <f t="shared" ref="D14:T14" si="4">D48</f>
        <v>8520</v>
      </c>
      <c r="E14" s="113">
        <f t="shared" si="4"/>
        <v>8520</v>
      </c>
      <c r="F14" s="113">
        <f t="shared" si="4"/>
        <v>8520</v>
      </c>
      <c r="G14" s="113">
        <f t="shared" si="4"/>
        <v>8520</v>
      </c>
      <c r="H14" s="113">
        <f t="shared" si="4"/>
        <v>8520</v>
      </c>
      <c r="I14" s="113">
        <f t="shared" si="4"/>
        <v>8520</v>
      </c>
      <c r="J14" s="113">
        <f t="shared" si="4"/>
        <v>8520</v>
      </c>
      <c r="K14" s="113">
        <f t="shared" si="4"/>
        <v>8520</v>
      </c>
      <c r="L14" s="113">
        <f t="shared" si="4"/>
        <v>8520</v>
      </c>
      <c r="M14" s="113">
        <f t="shared" si="4"/>
        <v>8520</v>
      </c>
      <c r="N14" s="113">
        <f t="shared" si="4"/>
        <v>8520</v>
      </c>
      <c r="O14" s="113">
        <f t="shared" si="4"/>
        <v>8520</v>
      </c>
      <c r="P14" s="113">
        <f t="shared" si="4"/>
        <v>8520</v>
      </c>
      <c r="Q14" s="113">
        <f t="shared" si="4"/>
        <v>8520</v>
      </c>
      <c r="R14" s="113">
        <f t="shared" si="4"/>
        <v>8520</v>
      </c>
      <c r="S14" s="113">
        <f t="shared" si="4"/>
        <v>8520</v>
      </c>
      <c r="T14" s="113">
        <f t="shared" si="4"/>
        <v>8520</v>
      </c>
    </row>
    <row r="15" spans="1:20" ht="15.75" thickBot="1" x14ac:dyDescent="0.3">
      <c r="A15" s="56" t="s">
        <v>18</v>
      </c>
      <c r="B15" s="114">
        <f t="shared" ref="B15:T15" si="5">SUM(B10:B14)</f>
        <v>257740</v>
      </c>
      <c r="C15" s="114">
        <f t="shared" si="5"/>
        <v>5760</v>
      </c>
      <c r="D15" s="114">
        <f t="shared" si="5"/>
        <v>115660</v>
      </c>
      <c r="E15" s="114">
        <f t="shared" si="5"/>
        <v>8520</v>
      </c>
      <c r="F15" s="114">
        <f t="shared" si="5"/>
        <v>8520</v>
      </c>
      <c r="G15" s="114">
        <f t="shared" si="5"/>
        <v>8520</v>
      </c>
      <c r="H15" s="114">
        <f t="shared" si="5"/>
        <v>8520</v>
      </c>
      <c r="I15" s="114">
        <f t="shared" si="5"/>
        <v>8520</v>
      </c>
      <c r="J15" s="114">
        <f t="shared" si="5"/>
        <v>8520</v>
      </c>
      <c r="K15" s="114">
        <f t="shared" si="5"/>
        <v>8520</v>
      </c>
      <c r="L15" s="114">
        <f t="shared" si="5"/>
        <v>8520</v>
      </c>
      <c r="M15" s="114">
        <f t="shared" si="5"/>
        <v>8520</v>
      </c>
      <c r="N15" s="114">
        <f t="shared" si="5"/>
        <v>8520</v>
      </c>
      <c r="O15" s="114">
        <f t="shared" si="5"/>
        <v>8520</v>
      </c>
      <c r="P15" s="114">
        <f t="shared" si="5"/>
        <v>8520</v>
      </c>
      <c r="Q15" s="114">
        <f t="shared" si="5"/>
        <v>8520</v>
      </c>
      <c r="R15" s="114">
        <f t="shared" si="5"/>
        <v>8520</v>
      </c>
      <c r="S15" s="114">
        <f t="shared" si="5"/>
        <v>8520</v>
      </c>
      <c r="T15" s="114">
        <f t="shared" si="5"/>
        <v>8520</v>
      </c>
    </row>
    <row r="16" spans="1:20" ht="15.75" thickTop="1" x14ac:dyDescent="0.25"/>
    <row r="17" spans="1:20" x14ac:dyDescent="0.25">
      <c r="A17" s="200" t="s">
        <v>118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</row>
    <row r="18" spans="1:20" ht="15.75" thickBot="1" x14ac:dyDescent="0.3">
      <c r="A18" s="57" t="s">
        <v>52</v>
      </c>
      <c r="B18" s="58" t="s">
        <v>59</v>
      </c>
      <c r="C18" s="59" t="s">
        <v>60</v>
      </c>
      <c r="D18" s="59" t="s">
        <v>61</v>
      </c>
      <c r="E18" s="59" t="s">
        <v>62</v>
      </c>
      <c r="F18" s="59" t="s">
        <v>63</v>
      </c>
      <c r="G18" s="59" t="s">
        <v>64</v>
      </c>
      <c r="H18" s="59" t="s">
        <v>65</v>
      </c>
      <c r="I18" s="59" t="s">
        <v>66</v>
      </c>
      <c r="J18" s="59" t="s">
        <v>67</v>
      </c>
      <c r="K18" s="59" t="s">
        <v>68</v>
      </c>
      <c r="L18" s="59" t="s">
        <v>69</v>
      </c>
      <c r="M18" s="59" t="s">
        <v>70</v>
      </c>
      <c r="N18" s="59" t="s">
        <v>71</v>
      </c>
      <c r="O18" s="59" t="s">
        <v>72</v>
      </c>
      <c r="P18" s="59" t="s">
        <v>73</v>
      </c>
      <c r="Q18" s="59" t="s">
        <v>74</v>
      </c>
      <c r="R18" s="59" t="s">
        <v>75</v>
      </c>
      <c r="S18" s="59" t="s">
        <v>76</v>
      </c>
      <c r="T18" s="59" t="s">
        <v>77</v>
      </c>
    </row>
    <row r="19" spans="1:20" x14ac:dyDescent="0.25">
      <c r="A19" s="50" t="s">
        <v>43</v>
      </c>
      <c r="B19" s="115">
        <f t="shared" ref="B19:B24" si="6">SUM(C19:T19)</f>
        <v>0</v>
      </c>
      <c r="C19" s="116">
        <f>C54</f>
        <v>0</v>
      </c>
      <c r="D19" s="116">
        <f t="shared" ref="D19:T19" si="7">D54</f>
        <v>0</v>
      </c>
      <c r="E19" s="116">
        <f t="shared" si="7"/>
        <v>0</v>
      </c>
      <c r="F19" s="116">
        <f t="shared" si="7"/>
        <v>0</v>
      </c>
      <c r="G19" s="116">
        <f t="shared" si="7"/>
        <v>0</v>
      </c>
      <c r="H19" s="116">
        <f t="shared" si="7"/>
        <v>0</v>
      </c>
      <c r="I19" s="116">
        <f t="shared" si="7"/>
        <v>0</v>
      </c>
      <c r="J19" s="116">
        <f t="shared" si="7"/>
        <v>0</v>
      </c>
      <c r="K19" s="116">
        <f t="shared" si="7"/>
        <v>0</v>
      </c>
      <c r="L19" s="116">
        <f t="shared" si="7"/>
        <v>0</v>
      </c>
      <c r="M19" s="116">
        <f t="shared" si="7"/>
        <v>0</v>
      </c>
      <c r="N19" s="116">
        <f t="shared" si="7"/>
        <v>0</v>
      </c>
      <c r="O19" s="116">
        <f t="shared" si="7"/>
        <v>0</v>
      </c>
      <c r="P19" s="116">
        <f t="shared" si="7"/>
        <v>0</v>
      </c>
      <c r="Q19" s="116">
        <f t="shared" si="7"/>
        <v>0</v>
      </c>
      <c r="R19" s="116">
        <f t="shared" si="7"/>
        <v>0</v>
      </c>
      <c r="S19" s="116">
        <f t="shared" si="7"/>
        <v>0</v>
      </c>
      <c r="T19" s="116">
        <f t="shared" si="7"/>
        <v>0</v>
      </c>
    </row>
    <row r="20" spans="1:20" x14ac:dyDescent="0.25">
      <c r="A20" s="50" t="s">
        <v>41</v>
      </c>
      <c r="B20" s="115">
        <f t="shared" si="6"/>
        <v>9000</v>
      </c>
      <c r="C20" s="116">
        <f>C58</f>
        <v>0</v>
      </c>
      <c r="D20" s="116">
        <f t="shared" ref="D20:T20" si="8">D58</f>
        <v>0</v>
      </c>
      <c r="E20" s="116">
        <f t="shared" si="8"/>
        <v>0</v>
      </c>
      <c r="F20" s="116">
        <f t="shared" si="8"/>
        <v>0</v>
      </c>
      <c r="G20" s="116">
        <f t="shared" si="8"/>
        <v>0</v>
      </c>
      <c r="H20" s="116">
        <f t="shared" si="8"/>
        <v>4500</v>
      </c>
      <c r="I20" s="116">
        <f t="shared" si="8"/>
        <v>0</v>
      </c>
      <c r="J20" s="116">
        <f t="shared" si="8"/>
        <v>0</v>
      </c>
      <c r="K20" s="116">
        <f t="shared" si="8"/>
        <v>0</v>
      </c>
      <c r="L20" s="116">
        <f t="shared" si="8"/>
        <v>0</v>
      </c>
      <c r="M20" s="116">
        <f t="shared" si="8"/>
        <v>0</v>
      </c>
      <c r="N20" s="116">
        <f t="shared" si="8"/>
        <v>4500</v>
      </c>
      <c r="O20" s="116">
        <f t="shared" si="8"/>
        <v>0</v>
      </c>
      <c r="P20" s="116">
        <f t="shared" si="8"/>
        <v>0</v>
      </c>
      <c r="Q20" s="116">
        <f t="shared" si="8"/>
        <v>0</v>
      </c>
      <c r="R20" s="116">
        <f t="shared" si="8"/>
        <v>0</v>
      </c>
      <c r="S20" s="116">
        <f t="shared" si="8"/>
        <v>0</v>
      </c>
      <c r="T20" s="116">
        <f t="shared" si="8"/>
        <v>0</v>
      </c>
    </row>
    <row r="21" spans="1:20" x14ac:dyDescent="0.25">
      <c r="A21" s="50" t="s">
        <v>45</v>
      </c>
      <c r="B21" s="115">
        <f t="shared" si="6"/>
        <v>0</v>
      </c>
      <c r="C21" s="116">
        <f>C62</f>
        <v>0</v>
      </c>
      <c r="D21" s="116">
        <f t="shared" ref="D21:T21" si="9">D62</f>
        <v>0</v>
      </c>
      <c r="E21" s="116">
        <f t="shared" si="9"/>
        <v>0</v>
      </c>
      <c r="F21" s="116">
        <f t="shared" si="9"/>
        <v>0</v>
      </c>
      <c r="G21" s="116">
        <f t="shared" si="9"/>
        <v>0</v>
      </c>
      <c r="H21" s="116">
        <f t="shared" si="9"/>
        <v>0</v>
      </c>
      <c r="I21" s="116">
        <f t="shared" si="9"/>
        <v>0</v>
      </c>
      <c r="J21" s="116">
        <f t="shared" si="9"/>
        <v>0</v>
      </c>
      <c r="K21" s="116">
        <f t="shared" si="9"/>
        <v>0</v>
      </c>
      <c r="L21" s="116">
        <f t="shared" si="9"/>
        <v>0</v>
      </c>
      <c r="M21" s="116">
        <f t="shared" si="9"/>
        <v>0</v>
      </c>
      <c r="N21" s="116">
        <f t="shared" si="9"/>
        <v>0</v>
      </c>
      <c r="O21" s="116">
        <f t="shared" si="9"/>
        <v>0</v>
      </c>
      <c r="P21" s="116">
        <f t="shared" si="9"/>
        <v>0</v>
      </c>
      <c r="Q21" s="116">
        <f t="shared" si="9"/>
        <v>0</v>
      </c>
      <c r="R21" s="116">
        <f t="shared" si="9"/>
        <v>0</v>
      </c>
      <c r="S21" s="116">
        <f t="shared" si="9"/>
        <v>0</v>
      </c>
      <c r="T21" s="116">
        <f t="shared" si="9"/>
        <v>0</v>
      </c>
    </row>
    <row r="22" spans="1:20" x14ac:dyDescent="0.25">
      <c r="A22" s="50" t="s">
        <v>46</v>
      </c>
      <c r="B22" s="115">
        <f t="shared" si="6"/>
        <v>0</v>
      </c>
      <c r="C22" s="116">
        <f>C66</f>
        <v>0</v>
      </c>
      <c r="D22" s="116">
        <f t="shared" ref="D22:T22" si="10">D66</f>
        <v>0</v>
      </c>
      <c r="E22" s="116">
        <f t="shared" si="10"/>
        <v>0</v>
      </c>
      <c r="F22" s="116">
        <f t="shared" si="10"/>
        <v>0</v>
      </c>
      <c r="G22" s="116">
        <f t="shared" si="10"/>
        <v>0</v>
      </c>
      <c r="H22" s="116">
        <f t="shared" si="10"/>
        <v>0</v>
      </c>
      <c r="I22" s="116">
        <f t="shared" si="10"/>
        <v>0</v>
      </c>
      <c r="J22" s="116">
        <f t="shared" si="10"/>
        <v>0</v>
      </c>
      <c r="K22" s="116">
        <f t="shared" si="10"/>
        <v>0</v>
      </c>
      <c r="L22" s="116">
        <f t="shared" si="10"/>
        <v>0</v>
      </c>
      <c r="M22" s="116">
        <f t="shared" si="10"/>
        <v>0</v>
      </c>
      <c r="N22" s="116">
        <f t="shared" si="10"/>
        <v>0</v>
      </c>
      <c r="O22" s="116">
        <f t="shared" si="10"/>
        <v>0</v>
      </c>
      <c r="P22" s="116">
        <f t="shared" si="10"/>
        <v>0</v>
      </c>
      <c r="Q22" s="116">
        <f t="shared" si="10"/>
        <v>0</v>
      </c>
      <c r="R22" s="116">
        <f t="shared" si="10"/>
        <v>0</v>
      </c>
      <c r="S22" s="116">
        <f t="shared" si="10"/>
        <v>0</v>
      </c>
      <c r="T22" s="116">
        <f t="shared" si="10"/>
        <v>0</v>
      </c>
    </row>
    <row r="23" spans="1:20" x14ac:dyDescent="0.25">
      <c r="A23" s="50" t="s">
        <v>48</v>
      </c>
      <c r="B23" s="115">
        <f t="shared" si="6"/>
        <v>2400</v>
      </c>
      <c r="C23" s="116">
        <f>C70</f>
        <v>2400</v>
      </c>
      <c r="D23" s="116">
        <f t="shared" ref="D23:T23" si="11">D70</f>
        <v>0</v>
      </c>
      <c r="E23" s="116">
        <f t="shared" si="11"/>
        <v>0</v>
      </c>
      <c r="F23" s="116">
        <f t="shared" si="11"/>
        <v>0</v>
      </c>
      <c r="G23" s="116">
        <f t="shared" si="11"/>
        <v>0</v>
      </c>
      <c r="H23" s="116">
        <f t="shared" si="11"/>
        <v>0</v>
      </c>
      <c r="I23" s="116">
        <f t="shared" si="11"/>
        <v>0</v>
      </c>
      <c r="J23" s="116">
        <f t="shared" si="11"/>
        <v>0</v>
      </c>
      <c r="K23" s="116">
        <f t="shared" si="11"/>
        <v>0</v>
      </c>
      <c r="L23" s="116">
        <f t="shared" si="11"/>
        <v>0</v>
      </c>
      <c r="M23" s="116">
        <f t="shared" si="11"/>
        <v>0</v>
      </c>
      <c r="N23" s="116">
        <f t="shared" si="11"/>
        <v>0</v>
      </c>
      <c r="O23" s="116">
        <f t="shared" si="11"/>
        <v>0</v>
      </c>
      <c r="P23" s="116">
        <f t="shared" si="11"/>
        <v>0</v>
      </c>
      <c r="Q23" s="116">
        <f t="shared" si="11"/>
        <v>0</v>
      </c>
      <c r="R23" s="116">
        <f t="shared" si="11"/>
        <v>0</v>
      </c>
      <c r="S23" s="116">
        <f t="shared" si="11"/>
        <v>0</v>
      </c>
      <c r="T23" s="116">
        <f t="shared" si="11"/>
        <v>0</v>
      </c>
    </row>
    <row r="24" spans="1:20" x14ac:dyDescent="0.25">
      <c r="A24" s="50" t="s">
        <v>81</v>
      </c>
      <c r="B24" s="115">
        <f t="shared" si="6"/>
        <v>27000</v>
      </c>
      <c r="C24" s="116">
        <f>C74</f>
        <v>1500</v>
      </c>
      <c r="D24" s="116">
        <f t="shared" ref="D24:T24" si="12">D74</f>
        <v>1500</v>
      </c>
      <c r="E24" s="116">
        <f t="shared" si="12"/>
        <v>1500</v>
      </c>
      <c r="F24" s="116">
        <f t="shared" si="12"/>
        <v>1500</v>
      </c>
      <c r="G24" s="116">
        <f t="shared" si="12"/>
        <v>1500</v>
      </c>
      <c r="H24" s="116">
        <f t="shared" si="12"/>
        <v>1500</v>
      </c>
      <c r="I24" s="116">
        <f t="shared" si="12"/>
        <v>1500</v>
      </c>
      <c r="J24" s="116">
        <f t="shared" si="12"/>
        <v>1500</v>
      </c>
      <c r="K24" s="116">
        <f t="shared" si="12"/>
        <v>1500</v>
      </c>
      <c r="L24" s="116">
        <f t="shared" si="12"/>
        <v>1500</v>
      </c>
      <c r="M24" s="116">
        <f t="shared" si="12"/>
        <v>1500</v>
      </c>
      <c r="N24" s="116">
        <f t="shared" si="12"/>
        <v>1500</v>
      </c>
      <c r="O24" s="116">
        <f t="shared" si="12"/>
        <v>1500</v>
      </c>
      <c r="P24" s="116">
        <f t="shared" si="12"/>
        <v>1500</v>
      </c>
      <c r="Q24" s="116">
        <f t="shared" si="12"/>
        <v>1500</v>
      </c>
      <c r="R24" s="116">
        <f t="shared" si="12"/>
        <v>1500</v>
      </c>
      <c r="S24" s="116">
        <f t="shared" si="12"/>
        <v>1500</v>
      </c>
      <c r="T24" s="116">
        <f t="shared" si="12"/>
        <v>1500</v>
      </c>
    </row>
    <row r="25" spans="1:20" ht="15.75" thickBot="1" x14ac:dyDescent="0.3">
      <c r="A25" s="56" t="s">
        <v>18</v>
      </c>
      <c r="B25" s="117">
        <f t="shared" ref="B25:T25" si="13">SUM(B19:B24)</f>
        <v>38400</v>
      </c>
      <c r="C25" s="117">
        <f t="shared" si="13"/>
        <v>3900</v>
      </c>
      <c r="D25" s="117">
        <f t="shared" si="13"/>
        <v>1500</v>
      </c>
      <c r="E25" s="117">
        <f t="shared" si="13"/>
        <v>1500</v>
      </c>
      <c r="F25" s="117">
        <f t="shared" si="13"/>
        <v>1500</v>
      </c>
      <c r="G25" s="117">
        <f t="shared" si="13"/>
        <v>1500</v>
      </c>
      <c r="H25" s="117">
        <f t="shared" si="13"/>
        <v>6000</v>
      </c>
      <c r="I25" s="117">
        <f t="shared" si="13"/>
        <v>1500</v>
      </c>
      <c r="J25" s="117">
        <f t="shared" si="13"/>
        <v>1500</v>
      </c>
      <c r="K25" s="117">
        <f t="shared" si="13"/>
        <v>1500</v>
      </c>
      <c r="L25" s="117">
        <f t="shared" si="13"/>
        <v>1500</v>
      </c>
      <c r="M25" s="117">
        <f t="shared" si="13"/>
        <v>1500</v>
      </c>
      <c r="N25" s="117">
        <f t="shared" si="13"/>
        <v>6000</v>
      </c>
      <c r="O25" s="117">
        <f t="shared" si="13"/>
        <v>1500</v>
      </c>
      <c r="P25" s="117">
        <f t="shared" si="13"/>
        <v>1500</v>
      </c>
      <c r="Q25" s="117">
        <f t="shared" si="13"/>
        <v>1500</v>
      </c>
      <c r="R25" s="117">
        <f t="shared" si="13"/>
        <v>1500</v>
      </c>
      <c r="S25" s="117">
        <f t="shared" si="13"/>
        <v>1500</v>
      </c>
      <c r="T25" s="117">
        <f t="shared" si="13"/>
        <v>1500</v>
      </c>
    </row>
    <row r="26" spans="1:20" ht="15.75" thickTop="1" x14ac:dyDescent="0.25"/>
    <row r="28" spans="1:20" x14ac:dyDescent="0.25">
      <c r="A28" s="201" t="s">
        <v>58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1:20" s="70" customFormat="1" ht="12.75" x14ac:dyDescent="0.2">
      <c r="A29" s="68" t="s">
        <v>43</v>
      </c>
      <c r="B29" s="69"/>
      <c r="C29" s="118">
        <f t="shared" ref="C29:T29" si="14">SUM(C31:C32)</f>
        <v>1500</v>
      </c>
      <c r="D29" s="118">
        <f t="shared" si="14"/>
        <v>0</v>
      </c>
      <c r="E29" s="118">
        <f t="shared" si="14"/>
        <v>0</v>
      </c>
      <c r="F29" s="118">
        <f t="shared" si="14"/>
        <v>0</v>
      </c>
      <c r="G29" s="118">
        <f t="shared" si="14"/>
        <v>0</v>
      </c>
      <c r="H29" s="118">
        <f t="shared" si="14"/>
        <v>0</v>
      </c>
      <c r="I29" s="118">
        <f t="shared" si="14"/>
        <v>0</v>
      </c>
      <c r="J29" s="118">
        <f t="shared" si="14"/>
        <v>0</v>
      </c>
      <c r="K29" s="118">
        <f t="shared" si="14"/>
        <v>0</v>
      </c>
      <c r="L29" s="118">
        <f t="shared" si="14"/>
        <v>0</v>
      </c>
      <c r="M29" s="118">
        <f t="shared" si="14"/>
        <v>0</v>
      </c>
      <c r="N29" s="118">
        <f t="shared" si="14"/>
        <v>0</v>
      </c>
      <c r="O29" s="118">
        <f t="shared" si="14"/>
        <v>0</v>
      </c>
      <c r="P29" s="118">
        <f t="shared" si="14"/>
        <v>0</v>
      </c>
      <c r="Q29" s="118">
        <f t="shared" si="14"/>
        <v>0</v>
      </c>
      <c r="R29" s="118">
        <f t="shared" si="14"/>
        <v>0</v>
      </c>
      <c r="S29" s="118">
        <f t="shared" si="14"/>
        <v>0</v>
      </c>
      <c r="T29" s="118">
        <f t="shared" si="14"/>
        <v>0</v>
      </c>
    </row>
    <row r="30" spans="1:20" x14ac:dyDescent="0.25">
      <c r="A30" s="60" t="s">
        <v>38</v>
      </c>
      <c r="B30" s="60" t="s">
        <v>18</v>
      </c>
      <c r="C30" s="60" t="s">
        <v>60</v>
      </c>
      <c r="D30" s="60" t="s">
        <v>61</v>
      </c>
      <c r="E30" s="60" t="s">
        <v>62</v>
      </c>
      <c r="F30" s="60" t="s">
        <v>63</v>
      </c>
      <c r="G30" s="60" t="s">
        <v>64</v>
      </c>
      <c r="H30" s="60" t="s">
        <v>65</v>
      </c>
      <c r="I30" s="60" t="s">
        <v>66</v>
      </c>
      <c r="J30" s="60" t="s">
        <v>67</v>
      </c>
      <c r="K30" s="60" t="s">
        <v>68</v>
      </c>
      <c r="L30" s="60" t="s">
        <v>69</v>
      </c>
      <c r="M30" s="60" t="s">
        <v>70</v>
      </c>
      <c r="N30" s="60" t="s">
        <v>71</v>
      </c>
      <c r="O30" s="60" t="s">
        <v>72</v>
      </c>
      <c r="P30" s="60" t="s">
        <v>73</v>
      </c>
      <c r="Q30" s="60" t="s">
        <v>74</v>
      </c>
      <c r="R30" s="60" t="s">
        <v>75</v>
      </c>
      <c r="S30" s="60" t="s">
        <v>76</v>
      </c>
      <c r="T30" s="60" t="s">
        <v>77</v>
      </c>
    </row>
    <row r="31" spans="1:20" s="72" customFormat="1" x14ac:dyDescent="0.25">
      <c r="A31" s="74" t="str">
        <f>EQUIPAMENTOS_SERVICOS!C17</f>
        <v>Material de escritório e laboratório</v>
      </c>
      <c r="B31" s="119">
        <f>SUM(C31:T31)</f>
        <v>0</v>
      </c>
      <c r="C31" s="120">
        <f>EQUIPAMENTOS_SERVICOS!$E$17</f>
        <v>0</v>
      </c>
      <c r="D31" s="120">
        <f>EQUIPAMENTOS_SERVICOS!$E$17</f>
        <v>0</v>
      </c>
      <c r="E31" s="120">
        <f>EQUIPAMENTOS_SERVICOS!$E$17</f>
        <v>0</v>
      </c>
      <c r="F31" s="120">
        <f>EQUIPAMENTOS_SERVICOS!$E$17</f>
        <v>0</v>
      </c>
      <c r="G31" s="120">
        <f>EQUIPAMENTOS_SERVICOS!$E$17</f>
        <v>0</v>
      </c>
      <c r="H31" s="120">
        <f>EQUIPAMENTOS_SERVICOS!$E$17</f>
        <v>0</v>
      </c>
      <c r="I31" s="120">
        <f>EQUIPAMENTOS_SERVICOS!$E$17</f>
        <v>0</v>
      </c>
      <c r="J31" s="120">
        <f>EQUIPAMENTOS_SERVICOS!$E$17</f>
        <v>0</v>
      </c>
      <c r="K31" s="120">
        <f>EQUIPAMENTOS_SERVICOS!$E$17</f>
        <v>0</v>
      </c>
      <c r="L31" s="120">
        <f>EQUIPAMENTOS_SERVICOS!$E$17</f>
        <v>0</v>
      </c>
      <c r="M31" s="120">
        <f>EQUIPAMENTOS_SERVICOS!$E$17</f>
        <v>0</v>
      </c>
      <c r="N31" s="120">
        <f>EQUIPAMENTOS_SERVICOS!$E$17</f>
        <v>0</v>
      </c>
      <c r="O31" s="120">
        <f>EQUIPAMENTOS_SERVICOS!$E$17</f>
        <v>0</v>
      </c>
      <c r="P31" s="120">
        <f>EQUIPAMENTOS_SERVICOS!$E$17</f>
        <v>0</v>
      </c>
      <c r="Q31" s="120">
        <f>EQUIPAMENTOS_SERVICOS!$E$17</f>
        <v>0</v>
      </c>
      <c r="R31" s="120">
        <f>EQUIPAMENTOS_SERVICOS!$E$17</f>
        <v>0</v>
      </c>
      <c r="S31" s="120">
        <f>EQUIPAMENTOS_SERVICOS!$E$17</f>
        <v>0</v>
      </c>
      <c r="T31" s="120">
        <f>EQUIPAMENTOS_SERVICOS!$E$17</f>
        <v>0</v>
      </c>
    </row>
    <row r="32" spans="1:20" s="72" customFormat="1" x14ac:dyDescent="0.25">
      <c r="A32" s="74" t="str">
        <f>EQUIPAMENTOS_SERVICOS!C18</f>
        <v>Material Bibliográfico (livros, revistas e artigos)</v>
      </c>
      <c r="B32" s="119">
        <f>SUM(C32:T32)</f>
        <v>1500</v>
      </c>
      <c r="C32" s="120">
        <f>EQUIPAMENTOS_SERVICOS!E18</f>
        <v>1500</v>
      </c>
      <c r="D32" s="120">
        <v>0</v>
      </c>
      <c r="E32" s="120">
        <v>0</v>
      </c>
      <c r="F32" s="120">
        <v>0</v>
      </c>
      <c r="G32" s="120">
        <v>0</v>
      </c>
      <c r="H32" s="120">
        <v>0</v>
      </c>
      <c r="I32" s="120">
        <v>0</v>
      </c>
      <c r="J32" s="120">
        <v>0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</row>
    <row r="33" spans="1:20" x14ac:dyDescent="0.25"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</row>
    <row r="34" spans="1:20" s="70" customFormat="1" ht="12.75" x14ac:dyDescent="0.2">
      <c r="A34" s="68" t="s">
        <v>41</v>
      </c>
      <c r="B34" s="69"/>
      <c r="C34" s="124">
        <f>SUM(C36:C37)</f>
        <v>0</v>
      </c>
      <c r="D34" s="124">
        <f t="shared" ref="D34:T34" si="15">SUM(D36:D38)</f>
        <v>87340</v>
      </c>
      <c r="E34" s="124">
        <f t="shared" si="15"/>
        <v>0</v>
      </c>
      <c r="F34" s="124">
        <f t="shared" si="15"/>
        <v>0</v>
      </c>
      <c r="G34" s="124">
        <f t="shared" si="15"/>
        <v>0</v>
      </c>
      <c r="H34" s="124">
        <f t="shared" si="15"/>
        <v>0</v>
      </c>
      <c r="I34" s="124">
        <f t="shared" si="15"/>
        <v>0</v>
      </c>
      <c r="J34" s="124">
        <f t="shared" si="15"/>
        <v>0</v>
      </c>
      <c r="K34" s="124">
        <f t="shared" si="15"/>
        <v>0</v>
      </c>
      <c r="L34" s="124">
        <f t="shared" si="15"/>
        <v>0</v>
      </c>
      <c r="M34" s="124">
        <f t="shared" si="15"/>
        <v>0</v>
      </c>
      <c r="N34" s="124">
        <f t="shared" si="15"/>
        <v>0</v>
      </c>
      <c r="O34" s="124">
        <f t="shared" si="15"/>
        <v>0</v>
      </c>
      <c r="P34" s="124">
        <f t="shared" si="15"/>
        <v>0</v>
      </c>
      <c r="Q34" s="124">
        <f t="shared" si="15"/>
        <v>0</v>
      </c>
      <c r="R34" s="124">
        <f t="shared" si="15"/>
        <v>0</v>
      </c>
      <c r="S34" s="124">
        <f t="shared" si="15"/>
        <v>0</v>
      </c>
      <c r="T34" s="124">
        <f t="shared" si="15"/>
        <v>0</v>
      </c>
    </row>
    <row r="35" spans="1:20" x14ac:dyDescent="0.25">
      <c r="A35" s="60" t="s">
        <v>38</v>
      </c>
      <c r="B35" s="60" t="s">
        <v>18</v>
      </c>
      <c r="C35" s="60" t="s">
        <v>60</v>
      </c>
      <c r="D35" s="60" t="s">
        <v>61</v>
      </c>
      <c r="E35" s="60" t="s">
        <v>62</v>
      </c>
      <c r="F35" s="60" t="s">
        <v>63</v>
      </c>
      <c r="G35" s="60" t="s">
        <v>64</v>
      </c>
      <c r="H35" s="60" t="s">
        <v>65</v>
      </c>
      <c r="I35" s="60" t="s">
        <v>66</v>
      </c>
      <c r="J35" s="60" t="s">
        <v>67</v>
      </c>
      <c r="K35" s="60" t="s">
        <v>68</v>
      </c>
      <c r="L35" s="60" t="s">
        <v>69</v>
      </c>
      <c r="M35" s="60" t="s">
        <v>70</v>
      </c>
      <c r="N35" s="60" t="s">
        <v>71</v>
      </c>
      <c r="O35" s="60" t="s">
        <v>72</v>
      </c>
      <c r="P35" s="60" t="s">
        <v>73</v>
      </c>
      <c r="Q35" s="60" t="s">
        <v>74</v>
      </c>
      <c r="R35" s="60" t="s">
        <v>75</v>
      </c>
      <c r="S35" s="60" t="s">
        <v>76</v>
      </c>
      <c r="T35" s="60" t="s">
        <v>77</v>
      </c>
    </row>
    <row r="36" spans="1:20" s="72" customFormat="1" x14ac:dyDescent="0.25">
      <c r="A36" s="74" t="str">
        <f>EQUIPAMENTOS_SERVICOS!C27</f>
        <v>Serviço de Análise de Sistemas e Designer gráfico</v>
      </c>
      <c r="B36" s="119">
        <f>SUM(C36:T36)</f>
        <v>38675</v>
      </c>
      <c r="C36" s="120">
        <v>0</v>
      </c>
      <c r="D36" s="125">
        <f>EQUIPAMENTOS_SERVICOS!$E$28</f>
        <v>38675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</row>
    <row r="37" spans="1:20" s="72" customFormat="1" ht="33.75" customHeight="1" x14ac:dyDescent="0.25">
      <c r="A37" s="74" t="str">
        <f>EQUIPAMENTOS_SERVICOS!C28</f>
        <v>Serviço de Consultoria em planejamento, gestão e controle</v>
      </c>
      <c r="B37" s="119">
        <f>SUM(C37:T37)</f>
        <v>38675</v>
      </c>
      <c r="C37" s="120">
        <v>0</v>
      </c>
      <c r="D37" s="120">
        <f>EQUIPAMENTOS_SERVICOS!E28</f>
        <v>38675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</row>
    <row r="38" spans="1:20" s="72" customFormat="1" x14ac:dyDescent="0.25">
      <c r="A38" s="74" t="str">
        <f>EQUIPAMENTOS_SERVICOS!C29</f>
        <v>Serviço de Consultoria em Logística Reversa</v>
      </c>
      <c r="B38" s="119">
        <f>SUM(C38:T38)</f>
        <v>9990</v>
      </c>
      <c r="C38" s="120">
        <v>0</v>
      </c>
      <c r="D38" s="120">
        <f>EQUIPAMENTOS_SERVICOS!E29</f>
        <v>9990</v>
      </c>
      <c r="E38" s="120">
        <v>0</v>
      </c>
      <c r="F38" s="120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</row>
    <row r="39" spans="1:20" x14ac:dyDescent="0.25"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</row>
    <row r="40" spans="1:20" s="70" customFormat="1" ht="12.75" x14ac:dyDescent="0.2">
      <c r="A40" s="68" t="s">
        <v>45</v>
      </c>
      <c r="B40" s="69"/>
      <c r="C40" s="123">
        <f t="shared" ref="C40:T40" si="16">SUM(C42:C42)</f>
        <v>0</v>
      </c>
      <c r="D40" s="123">
        <f t="shared" si="16"/>
        <v>4800</v>
      </c>
      <c r="E40" s="123">
        <f t="shared" si="16"/>
        <v>0</v>
      </c>
      <c r="F40" s="123">
        <f t="shared" si="16"/>
        <v>0</v>
      </c>
      <c r="G40" s="123">
        <f t="shared" si="16"/>
        <v>0</v>
      </c>
      <c r="H40" s="123">
        <f t="shared" si="16"/>
        <v>0</v>
      </c>
      <c r="I40" s="123">
        <f t="shared" si="16"/>
        <v>0</v>
      </c>
      <c r="J40" s="123">
        <f t="shared" si="16"/>
        <v>0</v>
      </c>
      <c r="K40" s="123">
        <f t="shared" si="16"/>
        <v>0</v>
      </c>
      <c r="L40" s="123">
        <f t="shared" si="16"/>
        <v>0</v>
      </c>
      <c r="M40" s="123">
        <f t="shared" si="16"/>
        <v>0</v>
      </c>
      <c r="N40" s="123">
        <f t="shared" si="16"/>
        <v>0</v>
      </c>
      <c r="O40" s="123">
        <f t="shared" si="16"/>
        <v>0</v>
      </c>
      <c r="P40" s="123">
        <f t="shared" si="16"/>
        <v>0</v>
      </c>
      <c r="Q40" s="123">
        <f t="shared" si="16"/>
        <v>0</v>
      </c>
      <c r="R40" s="123">
        <f t="shared" si="16"/>
        <v>0</v>
      </c>
      <c r="S40" s="123">
        <f t="shared" si="16"/>
        <v>0</v>
      </c>
      <c r="T40" s="123">
        <f t="shared" si="16"/>
        <v>0</v>
      </c>
    </row>
    <row r="41" spans="1:20" x14ac:dyDescent="0.25">
      <c r="A41" s="60" t="s">
        <v>38</v>
      </c>
      <c r="B41" s="60" t="s">
        <v>18</v>
      </c>
      <c r="C41" s="60" t="s">
        <v>60</v>
      </c>
      <c r="D41" s="60" t="s">
        <v>61</v>
      </c>
      <c r="E41" s="60" t="s">
        <v>62</v>
      </c>
      <c r="F41" s="60" t="s">
        <v>63</v>
      </c>
      <c r="G41" s="60" t="s">
        <v>64</v>
      </c>
      <c r="H41" s="60" t="s">
        <v>65</v>
      </c>
      <c r="I41" s="60" t="s">
        <v>66</v>
      </c>
      <c r="J41" s="60" t="s">
        <v>67</v>
      </c>
      <c r="K41" s="60" t="s">
        <v>68</v>
      </c>
      <c r="L41" s="60" t="s">
        <v>69</v>
      </c>
      <c r="M41" s="60" t="s">
        <v>70</v>
      </c>
      <c r="N41" s="60" t="s">
        <v>71</v>
      </c>
      <c r="O41" s="60" t="s">
        <v>72</v>
      </c>
      <c r="P41" s="60" t="s">
        <v>73</v>
      </c>
      <c r="Q41" s="60" t="s">
        <v>74</v>
      </c>
      <c r="R41" s="60" t="s">
        <v>75</v>
      </c>
      <c r="S41" s="60" t="s">
        <v>76</v>
      </c>
      <c r="T41" s="60" t="s">
        <v>77</v>
      </c>
    </row>
    <row r="42" spans="1:20" s="72" customFormat="1" ht="45" x14ac:dyDescent="0.25">
      <c r="A42" s="74" t="str">
        <f>EQUIPAMENTOS_SERVICOS!C38</f>
        <v>Diárias para 3 pessoas para participação de feiras e congressos nacionais e visitas às empresas especializadas.</v>
      </c>
      <c r="B42" s="119">
        <f>SUM(C42:T42)</f>
        <v>4800</v>
      </c>
      <c r="C42" s="120">
        <v>0</v>
      </c>
      <c r="D42" s="120">
        <f>EQUIPAMENTOS_SERVICOS!F38</f>
        <v>4800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</row>
    <row r="43" spans="1:20" x14ac:dyDescent="0.25"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</row>
    <row r="44" spans="1:20" s="70" customFormat="1" ht="12.75" x14ac:dyDescent="0.2">
      <c r="A44" s="68" t="s">
        <v>79</v>
      </c>
      <c r="B44" s="122"/>
      <c r="C44" s="118">
        <f t="shared" ref="C44:T44" si="17">SUM(C46:C46)</f>
        <v>0</v>
      </c>
      <c r="D44" s="118">
        <f t="shared" si="17"/>
        <v>15000</v>
      </c>
      <c r="E44" s="118">
        <f t="shared" si="17"/>
        <v>0</v>
      </c>
      <c r="F44" s="118">
        <f t="shared" si="17"/>
        <v>0</v>
      </c>
      <c r="G44" s="118">
        <f t="shared" si="17"/>
        <v>0</v>
      </c>
      <c r="H44" s="118">
        <f t="shared" si="17"/>
        <v>0</v>
      </c>
      <c r="I44" s="118">
        <f t="shared" si="17"/>
        <v>0</v>
      </c>
      <c r="J44" s="118">
        <f t="shared" si="17"/>
        <v>0</v>
      </c>
      <c r="K44" s="118">
        <f t="shared" si="17"/>
        <v>0</v>
      </c>
      <c r="L44" s="118">
        <f t="shared" si="17"/>
        <v>0</v>
      </c>
      <c r="M44" s="118">
        <f t="shared" si="17"/>
        <v>0</v>
      </c>
      <c r="N44" s="118">
        <f t="shared" si="17"/>
        <v>0</v>
      </c>
      <c r="O44" s="118">
        <f t="shared" si="17"/>
        <v>0</v>
      </c>
      <c r="P44" s="118">
        <f t="shared" si="17"/>
        <v>0</v>
      </c>
      <c r="Q44" s="118">
        <f t="shared" si="17"/>
        <v>0</v>
      </c>
      <c r="R44" s="118">
        <f t="shared" si="17"/>
        <v>0</v>
      </c>
      <c r="S44" s="118">
        <f t="shared" si="17"/>
        <v>0</v>
      </c>
      <c r="T44" s="118">
        <f t="shared" si="17"/>
        <v>0</v>
      </c>
    </row>
    <row r="45" spans="1:20" x14ac:dyDescent="0.25">
      <c r="A45" s="60" t="s">
        <v>38</v>
      </c>
      <c r="B45" s="60" t="s">
        <v>18</v>
      </c>
      <c r="C45" s="60" t="s">
        <v>60</v>
      </c>
      <c r="D45" s="60" t="s">
        <v>61</v>
      </c>
      <c r="E45" s="60" t="s">
        <v>62</v>
      </c>
      <c r="F45" s="60" t="s">
        <v>63</v>
      </c>
      <c r="G45" s="60" t="s">
        <v>64</v>
      </c>
      <c r="H45" s="60" t="s">
        <v>65</v>
      </c>
      <c r="I45" s="60" t="s">
        <v>66</v>
      </c>
      <c r="J45" s="60" t="s">
        <v>67</v>
      </c>
      <c r="K45" s="60" t="s">
        <v>68</v>
      </c>
      <c r="L45" s="60" t="s">
        <v>69</v>
      </c>
      <c r="M45" s="60" t="s">
        <v>70</v>
      </c>
      <c r="N45" s="60" t="s">
        <v>71</v>
      </c>
      <c r="O45" s="60" t="s">
        <v>72</v>
      </c>
      <c r="P45" s="60" t="s">
        <v>73</v>
      </c>
      <c r="Q45" s="60" t="s">
        <v>74</v>
      </c>
      <c r="R45" s="60" t="s">
        <v>75</v>
      </c>
      <c r="S45" s="60" t="s">
        <v>76</v>
      </c>
      <c r="T45" s="60" t="s">
        <v>77</v>
      </c>
    </row>
    <row r="46" spans="1:20" s="72" customFormat="1" ht="66.75" customHeight="1" x14ac:dyDescent="0.25">
      <c r="A46" s="74" t="str">
        <f>EQUIPAMENTOS_SERVICOS!C42</f>
        <v>Passagens e despesas de locomoção para 3 pessoas p/ participação de feiras e congressos nacionais e visita às empresas especializadas.</v>
      </c>
      <c r="B46" s="119">
        <f>SUM(C46:T46)</f>
        <v>15000</v>
      </c>
      <c r="C46" s="119">
        <v>0</v>
      </c>
      <c r="D46" s="120">
        <f>EQUIPAMENTOS_SERVICOS!F42</f>
        <v>15000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v>0</v>
      </c>
      <c r="M46" s="120">
        <v>0</v>
      </c>
      <c r="N46" s="120">
        <v>0</v>
      </c>
      <c r="O46" s="120">
        <v>0</v>
      </c>
      <c r="P46" s="120">
        <v>0</v>
      </c>
      <c r="Q46" s="120">
        <v>0</v>
      </c>
      <c r="R46" s="120">
        <v>0</v>
      </c>
      <c r="S46" s="120">
        <v>0</v>
      </c>
      <c r="T46" s="120">
        <v>0</v>
      </c>
    </row>
    <row r="47" spans="1:20" x14ac:dyDescent="0.25"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</row>
    <row r="48" spans="1:20" s="70" customFormat="1" ht="12.75" x14ac:dyDescent="0.2">
      <c r="A48" s="68" t="s">
        <v>81</v>
      </c>
      <c r="B48" s="122"/>
      <c r="C48" s="126">
        <f t="shared" ref="C48:T48" si="18">SUM(C50:C52)</f>
        <v>4260</v>
      </c>
      <c r="D48" s="126">
        <f t="shared" si="18"/>
        <v>8520</v>
      </c>
      <c r="E48" s="126">
        <f t="shared" si="18"/>
        <v>8520</v>
      </c>
      <c r="F48" s="126">
        <f t="shared" si="18"/>
        <v>8520</v>
      </c>
      <c r="G48" s="126">
        <f t="shared" si="18"/>
        <v>8520</v>
      </c>
      <c r="H48" s="126">
        <f t="shared" si="18"/>
        <v>8520</v>
      </c>
      <c r="I48" s="126">
        <f t="shared" si="18"/>
        <v>8520</v>
      </c>
      <c r="J48" s="126">
        <f t="shared" si="18"/>
        <v>8520</v>
      </c>
      <c r="K48" s="126">
        <f t="shared" si="18"/>
        <v>8520</v>
      </c>
      <c r="L48" s="126">
        <f t="shared" si="18"/>
        <v>8520</v>
      </c>
      <c r="M48" s="126">
        <f t="shared" si="18"/>
        <v>8520</v>
      </c>
      <c r="N48" s="126">
        <f t="shared" si="18"/>
        <v>8520</v>
      </c>
      <c r="O48" s="126">
        <f t="shared" si="18"/>
        <v>8520</v>
      </c>
      <c r="P48" s="126">
        <f t="shared" si="18"/>
        <v>8520</v>
      </c>
      <c r="Q48" s="126">
        <f t="shared" si="18"/>
        <v>8520</v>
      </c>
      <c r="R48" s="126">
        <f t="shared" si="18"/>
        <v>8520</v>
      </c>
      <c r="S48" s="126">
        <f t="shared" si="18"/>
        <v>8520</v>
      </c>
      <c r="T48" s="126">
        <f t="shared" si="18"/>
        <v>8520</v>
      </c>
    </row>
    <row r="49" spans="1:20" x14ac:dyDescent="0.25">
      <c r="A49" s="60" t="s">
        <v>38</v>
      </c>
      <c r="B49" s="60" t="s">
        <v>18</v>
      </c>
      <c r="C49" s="60" t="s">
        <v>60</v>
      </c>
      <c r="D49" s="60" t="s">
        <v>61</v>
      </c>
      <c r="E49" s="60" t="s">
        <v>62</v>
      </c>
      <c r="F49" s="60" t="s">
        <v>63</v>
      </c>
      <c r="G49" s="60" t="s">
        <v>64</v>
      </c>
      <c r="H49" s="60" t="s">
        <v>65</v>
      </c>
      <c r="I49" s="60" t="s">
        <v>66</v>
      </c>
      <c r="J49" s="60" t="s">
        <v>67</v>
      </c>
      <c r="K49" s="60" t="s">
        <v>68</v>
      </c>
      <c r="L49" s="60" t="s">
        <v>69</v>
      </c>
      <c r="M49" s="60" t="s">
        <v>70</v>
      </c>
      <c r="N49" s="60" t="s">
        <v>71</v>
      </c>
      <c r="O49" s="60" t="s">
        <v>72</v>
      </c>
      <c r="P49" s="60" t="s">
        <v>73</v>
      </c>
      <c r="Q49" s="60" t="s">
        <v>74</v>
      </c>
      <c r="R49" s="60" t="s">
        <v>75</v>
      </c>
      <c r="S49" s="60" t="s">
        <v>76</v>
      </c>
      <c r="T49" s="60" t="s">
        <v>77</v>
      </c>
    </row>
    <row r="50" spans="1:20" x14ac:dyDescent="0.25">
      <c r="A50" s="17" t="str">
        <f>RH!E11</f>
        <v>Programador 1</v>
      </c>
      <c r="B50" s="127">
        <f>SUM(C50:T50)</f>
        <v>72420</v>
      </c>
      <c r="C50" s="128">
        <v>0</v>
      </c>
      <c r="D50" s="128">
        <f>RH!$L$11</f>
        <v>4260</v>
      </c>
      <c r="E50" s="128">
        <f>RH!$L$11</f>
        <v>4260</v>
      </c>
      <c r="F50" s="128">
        <f>RH!$L$11</f>
        <v>4260</v>
      </c>
      <c r="G50" s="128">
        <f>RH!$L$11</f>
        <v>4260</v>
      </c>
      <c r="H50" s="128">
        <f>RH!$L$11</f>
        <v>4260</v>
      </c>
      <c r="I50" s="128">
        <f>RH!$L$11</f>
        <v>4260</v>
      </c>
      <c r="J50" s="128">
        <f>RH!$L$11</f>
        <v>4260</v>
      </c>
      <c r="K50" s="128">
        <f>RH!$L$11</f>
        <v>4260</v>
      </c>
      <c r="L50" s="128">
        <f>RH!$L$11</f>
        <v>4260</v>
      </c>
      <c r="M50" s="128">
        <f>RH!$L$11</f>
        <v>4260</v>
      </c>
      <c r="N50" s="128">
        <f>RH!$L$11</f>
        <v>4260</v>
      </c>
      <c r="O50" s="128">
        <f>RH!$L$11</f>
        <v>4260</v>
      </c>
      <c r="P50" s="128">
        <f>RH!$L$11</f>
        <v>4260</v>
      </c>
      <c r="Q50" s="128">
        <f>RH!$L$11</f>
        <v>4260</v>
      </c>
      <c r="R50" s="128">
        <f>RH!$L$11</f>
        <v>4260</v>
      </c>
      <c r="S50" s="128">
        <f>RH!$L$11</f>
        <v>4260</v>
      </c>
      <c r="T50" s="128">
        <f>RH!$L$11</f>
        <v>4260</v>
      </c>
    </row>
    <row r="51" spans="1:20" x14ac:dyDescent="0.25">
      <c r="A51" s="17" t="str">
        <f>RH!E12</f>
        <v>Programador 2</v>
      </c>
      <c r="B51" s="127">
        <f>SUM(C51:T51)</f>
        <v>76680</v>
      </c>
      <c r="C51" s="128">
        <f>RH!$L$12</f>
        <v>4260</v>
      </c>
      <c r="D51" s="128">
        <f>RH!$L$12</f>
        <v>4260</v>
      </c>
      <c r="E51" s="128">
        <f>RH!$L$12</f>
        <v>4260</v>
      </c>
      <c r="F51" s="128">
        <f>RH!$L$12</f>
        <v>4260</v>
      </c>
      <c r="G51" s="128">
        <f>RH!$L$12</f>
        <v>4260</v>
      </c>
      <c r="H51" s="128">
        <f>RH!$L$12</f>
        <v>4260</v>
      </c>
      <c r="I51" s="128">
        <f>RH!$L$12</f>
        <v>4260</v>
      </c>
      <c r="J51" s="128">
        <f>RH!$L$12</f>
        <v>4260</v>
      </c>
      <c r="K51" s="128">
        <f>RH!$L$12</f>
        <v>4260</v>
      </c>
      <c r="L51" s="128">
        <f>RH!$L$12</f>
        <v>4260</v>
      </c>
      <c r="M51" s="128">
        <f>RH!$L$12</f>
        <v>4260</v>
      </c>
      <c r="N51" s="128">
        <f>RH!$L$12</f>
        <v>4260</v>
      </c>
      <c r="O51" s="128">
        <f>RH!$L$12</f>
        <v>4260</v>
      </c>
      <c r="P51" s="128">
        <f>RH!$L$12</f>
        <v>4260</v>
      </c>
      <c r="Q51" s="128">
        <f>RH!$L$12</f>
        <v>4260</v>
      </c>
      <c r="R51" s="128">
        <f>RH!$L$12</f>
        <v>4260</v>
      </c>
      <c r="S51" s="128">
        <f>RH!$L$12</f>
        <v>4260</v>
      </c>
      <c r="T51" s="128">
        <f>RH!$L$12</f>
        <v>4260</v>
      </c>
    </row>
    <row r="53" spans="1:20" x14ac:dyDescent="0.25">
      <c r="A53" s="201" t="s">
        <v>78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</row>
    <row r="54" spans="1:20" s="70" customFormat="1" ht="12.75" x14ac:dyDescent="0.2">
      <c r="A54" s="68" t="s">
        <v>43</v>
      </c>
      <c r="B54" s="131"/>
      <c r="C54" s="124">
        <f t="shared" ref="C54:T54" si="19">SUM(C56:C56)</f>
        <v>0</v>
      </c>
      <c r="D54" s="124">
        <f t="shared" si="19"/>
        <v>0</v>
      </c>
      <c r="E54" s="124">
        <f t="shared" si="19"/>
        <v>0</v>
      </c>
      <c r="F54" s="124">
        <f t="shared" si="19"/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4">
        <f t="shared" si="19"/>
        <v>0</v>
      </c>
      <c r="R54" s="124">
        <f t="shared" si="19"/>
        <v>0</v>
      </c>
      <c r="S54" s="124">
        <f t="shared" si="19"/>
        <v>0</v>
      </c>
      <c r="T54" s="124">
        <f t="shared" si="19"/>
        <v>0</v>
      </c>
    </row>
    <row r="55" spans="1:20" x14ac:dyDescent="0.25">
      <c r="A55" s="60" t="s">
        <v>38</v>
      </c>
      <c r="B55" s="132" t="s">
        <v>18</v>
      </c>
      <c r="C55" s="132" t="s">
        <v>60</v>
      </c>
      <c r="D55" s="132" t="s">
        <v>61</v>
      </c>
      <c r="E55" s="132" t="s">
        <v>62</v>
      </c>
      <c r="F55" s="132" t="s">
        <v>63</v>
      </c>
      <c r="G55" s="132" t="s">
        <v>64</v>
      </c>
      <c r="H55" s="132" t="s">
        <v>65</v>
      </c>
      <c r="I55" s="132" t="s">
        <v>66</v>
      </c>
      <c r="J55" s="132" t="s">
        <v>67</v>
      </c>
      <c r="K55" s="132" t="s">
        <v>68</v>
      </c>
      <c r="L55" s="132" t="s">
        <v>69</v>
      </c>
      <c r="M55" s="132" t="s">
        <v>70</v>
      </c>
      <c r="N55" s="132" t="s">
        <v>71</v>
      </c>
      <c r="O55" s="132" t="s">
        <v>72</v>
      </c>
      <c r="P55" s="132" t="s">
        <v>73</v>
      </c>
      <c r="Q55" s="132" t="s">
        <v>74</v>
      </c>
      <c r="R55" s="132" t="s">
        <v>75</v>
      </c>
      <c r="S55" s="132" t="s">
        <v>76</v>
      </c>
      <c r="T55" s="132" t="s">
        <v>77</v>
      </c>
    </row>
    <row r="56" spans="1:20" x14ac:dyDescent="0.25">
      <c r="B56" s="119">
        <f>SUM(C56:T56)</f>
        <v>0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</row>
    <row r="57" spans="1:20" x14ac:dyDescent="0.25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</row>
    <row r="58" spans="1:20" s="70" customFormat="1" ht="12.75" x14ac:dyDescent="0.2">
      <c r="A58" s="68" t="s">
        <v>41</v>
      </c>
      <c r="B58" s="130"/>
      <c r="C58" s="126">
        <f t="shared" ref="C58:T58" si="20">SUM(C60:C60)</f>
        <v>0</v>
      </c>
      <c r="D58" s="126">
        <f t="shared" si="20"/>
        <v>0</v>
      </c>
      <c r="E58" s="126">
        <f t="shared" si="20"/>
        <v>0</v>
      </c>
      <c r="F58" s="126">
        <f t="shared" si="20"/>
        <v>0</v>
      </c>
      <c r="G58" s="126">
        <f t="shared" si="20"/>
        <v>0</v>
      </c>
      <c r="H58" s="126">
        <f t="shared" si="20"/>
        <v>4500</v>
      </c>
      <c r="I58" s="126">
        <f t="shared" si="20"/>
        <v>0</v>
      </c>
      <c r="J58" s="126">
        <f t="shared" si="20"/>
        <v>0</v>
      </c>
      <c r="K58" s="126">
        <f t="shared" si="20"/>
        <v>0</v>
      </c>
      <c r="L58" s="126">
        <f t="shared" si="20"/>
        <v>0</v>
      </c>
      <c r="M58" s="126">
        <f t="shared" si="20"/>
        <v>0</v>
      </c>
      <c r="N58" s="126">
        <f t="shared" si="20"/>
        <v>4500</v>
      </c>
      <c r="O58" s="126">
        <f t="shared" si="20"/>
        <v>0</v>
      </c>
      <c r="P58" s="126">
        <f t="shared" si="20"/>
        <v>0</v>
      </c>
      <c r="Q58" s="126">
        <f t="shared" si="20"/>
        <v>0</v>
      </c>
      <c r="R58" s="126">
        <f t="shared" si="20"/>
        <v>0</v>
      </c>
      <c r="S58" s="126">
        <f t="shared" si="20"/>
        <v>0</v>
      </c>
      <c r="T58" s="126">
        <f t="shared" si="20"/>
        <v>0</v>
      </c>
    </row>
    <row r="59" spans="1:20" x14ac:dyDescent="0.25">
      <c r="A59" s="60" t="s">
        <v>38</v>
      </c>
      <c r="B59" s="132" t="s">
        <v>18</v>
      </c>
      <c r="C59" s="132" t="s">
        <v>60</v>
      </c>
      <c r="D59" s="132" t="s">
        <v>61</v>
      </c>
      <c r="E59" s="132" t="s">
        <v>62</v>
      </c>
      <c r="F59" s="132" t="s">
        <v>63</v>
      </c>
      <c r="G59" s="132" t="s">
        <v>64</v>
      </c>
      <c r="H59" s="132" t="s">
        <v>65</v>
      </c>
      <c r="I59" s="132" t="s">
        <v>66</v>
      </c>
      <c r="J59" s="132" t="s">
        <v>67</v>
      </c>
      <c r="K59" s="132" t="s">
        <v>68</v>
      </c>
      <c r="L59" s="132" t="s">
        <v>69</v>
      </c>
      <c r="M59" s="132" t="s">
        <v>70</v>
      </c>
      <c r="N59" s="132" t="s">
        <v>71</v>
      </c>
      <c r="O59" s="132" t="s">
        <v>72</v>
      </c>
      <c r="P59" s="132" t="s">
        <v>73</v>
      </c>
      <c r="Q59" s="132" t="s">
        <v>74</v>
      </c>
      <c r="R59" s="132" t="s">
        <v>75</v>
      </c>
      <c r="S59" s="132" t="s">
        <v>76</v>
      </c>
      <c r="T59" s="132" t="s">
        <v>77</v>
      </c>
    </row>
    <row r="60" spans="1:20" s="103" customFormat="1" ht="45" x14ac:dyDescent="0.25">
      <c r="A60" s="98" t="str">
        <f>EQUIPAMENTOS_SERVICOS!C61</f>
        <v>Serviço de Consultoria de orientação mercadológica para adequação da solução com o mercado de gestão ambiental e com as redes sociais</v>
      </c>
      <c r="B60" s="119">
        <f>SUM(C60:T60)</f>
        <v>9000</v>
      </c>
      <c r="C60" s="119">
        <v>0</v>
      </c>
      <c r="D60" s="119">
        <v>0</v>
      </c>
      <c r="E60" s="119">
        <v>0</v>
      </c>
      <c r="F60" s="119">
        <v>0</v>
      </c>
      <c r="G60" s="119">
        <v>0</v>
      </c>
      <c r="H60" s="119">
        <f>EQUIPAMENTOS_SERVICOS!E61</f>
        <v>4500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f>EQUIPAMENTOS_SERVICOS!E61</f>
        <v>4500</v>
      </c>
      <c r="O60" s="119">
        <v>0</v>
      </c>
      <c r="P60" s="119">
        <v>0</v>
      </c>
      <c r="Q60" s="119">
        <v>0</v>
      </c>
      <c r="R60" s="119">
        <v>0</v>
      </c>
      <c r="S60" s="119">
        <v>0</v>
      </c>
      <c r="T60" s="119">
        <v>0</v>
      </c>
    </row>
    <row r="61" spans="1:20" x14ac:dyDescent="0.25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</row>
    <row r="62" spans="1:20" s="70" customFormat="1" ht="12.75" x14ac:dyDescent="0.2">
      <c r="A62" s="68" t="s">
        <v>45</v>
      </c>
      <c r="B62" s="130"/>
      <c r="C62" s="126">
        <f t="shared" ref="C62:T62" si="21">SUM(C64:C64)</f>
        <v>0</v>
      </c>
      <c r="D62" s="126">
        <f t="shared" si="21"/>
        <v>0</v>
      </c>
      <c r="E62" s="126">
        <f t="shared" si="21"/>
        <v>0</v>
      </c>
      <c r="F62" s="126">
        <f t="shared" si="21"/>
        <v>0</v>
      </c>
      <c r="G62" s="126">
        <f t="shared" si="21"/>
        <v>0</v>
      </c>
      <c r="H62" s="126">
        <f t="shared" si="21"/>
        <v>0</v>
      </c>
      <c r="I62" s="126">
        <f t="shared" si="21"/>
        <v>0</v>
      </c>
      <c r="J62" s="126">
        <f t="shared" si="21"/>
        <v>0</v>
      </c>
      <c r="K62" s="126">
        <f t="shared" si="21"/>
        <v>0</v>
      </c>
      <c r="L62" s="126">
        <f t="shared" si="21"/>
        <v>0</v>
      </c>
      <c r="M62" s="126">
        <f t="shared" si="21"/>
        <v>0</v>
      </c>
      <c r="N62" s="126">
        <f t="shared" si="21"/>
        <v>0</v>
      </c>
      <c r="O62" s="126">
        <f t="shared" si="21"/>
        <v>0</v>
      </c>
      <c r="P62" s="126">
        <f t="shared" si="21"/>
        <v>0</v>
      </c>
      <c r="Q62" s="126">
        <f t="shared" si="21"/>
        <v>0</v>
      </c>
      <c r="R62" s="126">
        <f t="shared" si="21"/>
        <v>0</v>
      </c>
      <c r="S62" s="126">
        <f t="shared" si="21"/>
        <v>0</v>
      </c>
      <c r="T62" s="126">
        <f t="shared" si="21"/>
        <v>0</v>
      </c>
    </row>
    <row r="63" spans="1:20" x14ac:dyDescent="0.25">
      <c r="A63" s="60" t="s">
        <v>38</v>
      </c>
      <c r="B63" s="132" t="s">
        <v>18</v>
      </c>
      <c r="C63" s="132" t="s">
        <v>60</v>
      </c>
      <c r="D63" s="132" t="s">
        <v>61</v>
      </c>
      <c r="E63" s="132" t="s">
        <v>62</v>
      </c>
      <c r="F63" s="132" t="s">
        <v>63</v>
      </c>
      <c r="G63" s="132" t="s">
        <v>64</v>
      </c>
      <c r="H63" s="132" t="s">
        <v>65</v>
      </c>
      <c r="I63" s="132" t="s">
        <v>66</v>
      </c>
      <c r="J63" s="132" t="s">
        <v>67</v>
      </c>
      <c r="K63" s="132" t="s">
        <v>68</v>
      </c>
      <c r="L63" s="132" t="s">
        <v>69</v>
      </c>
      <c r="M63" s="132" t="s">
        <v>70</v>
      </c>
      <c r="N63" s="132" t="s">
        <v>71</v>
      </c>
      <c r="O63" s="132" t="s">
        <v>72</v>
      </c>
      <c r="P63" s="132" t="s">
        <v>73</v>
      </c>
      <c r="Q63" s="132" t="s">
        <v>74</v>
      </c>
      <c r="R63" s="132" t="s">
        <v>75</v>
      </c>
      <c r="S63" s="132" t="s">
        <v>76</v>
      </c>
      <c r="T63" s="132" t="s">
        <v>77</v>
      </c>
    </row>
    <row r="64" spans="1:20" x14ac:dyDescent="0.25">
      <c r="B64" s="119">
        <f>SUM(C64:T64)</f>
        <v>0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  <c r="I64" s="129">
        <v>0</v>
      </c>
      <c r="J64" s="129">
        <v>0</v>
      </c>
      <c r="K64" s="129">
        <v>0</v>
      </c>
      <c r="L64" s="129">
        <v>0</v>
      </c>
      <c r="M64" s="129">
        <v>0</v>
      </c>
      <c r="N64" s="129">
        <v>0</v>
      </c>
      <c r="O64" s="129">
        <v>0</v>
      </c>
      <c r="P64" s="129">
        <v>0</v>
      </c>
      <c r="Q64" s="129">
        <v>0</v>
      </c>
      <c r="R64" s="129">
        <v>0</v>
      </c>
      <c r="S64" s="129">
        <v>0</v>
      </c>
      <c r="T64" s="129">
        <v>0</v>
      </c>
    </row>
    <row r="65" spans="1:20" x14ac:dyDescent="0.25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</row>
    <row r="66" spans="1:20" s="70" customFormat="1" ht="12.75" x14ac:dyDescent="0.2">
      <c r="A66" s="68" t="s">
        <v>79</v>
      </c>
      <c r="B66" s="130"/>
      <c r="C66" s="126">
        <f t="shared" ref="C66:T66" si="22">SUM(C68:C68)</f>
        <v>0</v>
      </c>
      <c r="D66" s="126">
        <f t="shared" si="22"/>
        <v>0</v>
      </c>
      <c r="E66" s="126">
        <f t="shared" si="22"/>
        <v>0</v>
      </c>
      <c r="F66" s="126">
        <f t="shared" si="22"/>
        <v>0</v>
      </c>
      <c r="G66" s="126">
        <f t="shared" si="22"/>
        <v>0</v>
      </c>
      <c r="H66" s="126">
        <f t="shared" si="22"/>
        <v>0</v>
      </c>
      <c r="I66" s="126">
        <f t="shared" si="22"/>
        <v>0</v>
      </c>
      <c r="J66" s="126">
        <f t="shared" si="22"/>
        <v>0</v>
      </c>
      <c r="K66" s="126">
        <f t="shared" si="22"/>
        <v>0</v>
      </c>
      <c r="L66" s="126">
        <f t="shared" si="22"/>
        <v>0</v>
      </c>
      <c r="M66" s="126">
        <f t="shared" si="22"/>
        <v>0</v>
      </c>
      <c r="N66" s="126">
        <f t="shared" si="22"/>
        <v>0</v>
      </c>
      <c r="O66" s="126">
        <f t="shared" si="22"/>
        <v>0</v>
      </c>
      <c r="P66" s="126">
        <f t="shared" si="22"/>
        <v>0</v>
      </c>
      <c r="Q66" s="126">
        <f t="shared" si="22"/>
        <v>0</v>
      </c>
      <c r="R66" s="126">
        <f t="shared" si="22"/>
        <v>0</v>
      </c>
      <c r="S66" s="126">
        <f t="shared" si="22"/>
        <v>0</v>
      </c>
      <c r="T66" s="126">
        <f t="shared" si="22"/>
        <v>0</v>
      </c>
    </row>
    <row r="67" spans="1:20" x14ac:dyDescent="0.25">
      <c r="A67" s="60" t="s">
        <v>38</v>
      </c>
      <c r="B67" s="132" t="s">
        <v>18</v>
      </c>
      <c r="C67" s="132" t="s">
        <v>60</v>
      </c>
      <c r="D67" s="132" t="s">
        <v>61</v>
      </c>
      <c r="E67" s="132" t="s">
        <v>62</v>
      </c>
      <c r="F67" s="132" t="s">
        <v>63</v>
      </c>
      <c r="G67" s="132" t="s">
        <v>64</v>
      </c>
      <c r="H67" s="132" t="s">
        <v>65</v>
      </c>
      <c r="I67" s="132" t="s">
        <v>66</v>
      </c>
      <c r="J67" s="132" t="s">
        <v>67</v>
      </c>
      <c r="K67" s="132" t="s">
        <v>68</v>
      </c>
      <c r="L67" s="132" t="s">
        <v>69</v>
      </c>
      <c r="M67" s="132" t="s">
        <v>70</v>
      </c>
      <c r="N67" s="132" t="s">
        <v>71</v>
      </c>
      <c r="O67" s="132" t="s">
        <v>72</v>
      </c>
      <c r="P67" s="132" t="s">
        <v>73</v>
      </c>
      <c r="Q67" s="132" t="s">
        <v>74</v>
      </c>
      <c r="R67" s="132" t="s">
        <v>75</v>
      </c>
      <c r="S67" s="132" t="s">
        <v>76</v>
      </c>
      <c r="T67" s="132" t="s">
        <v>77</v>
      </c>
    </row>
    <row r="68" spans="1:20" x14ac:dyDescent="0.25">
      <c r="B68" s="119">
        <v>0</v>
      </c>
      <c r="C68" s="129">
        <v>0</v>
      </c>
      <c r="D68" s="129">
        <v>0</v>
      </c>
      <c r="E68" s="129">
        <v>0</v>
      </c>
      <c r="F68" s="129">
        <v>0</v>
      </c>
      <c r="G68" s="129">
        <v>0</v>
      </c>
      <c r="H68" s="129">
        <v>0</v>
      </c>
      <c r="I68" s="129">
        <v>0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0</v>
      </c>
      <c r="P68" s="129">
        <v>0</v>
      </c>
      <c r="Q68" s="129">
        <v>0</v>
      </c>
      <c r="R68" s="129">
        <v>0</v>
      </c>
      <c r="S68" s="129">
        <v>0</v>
      </c>
      <c r="T68" s="129">
        <v>0</v>
      </c>
    </row>
    <row r="69" spans="1:20" x14ac:dyDescent="0.25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</row>
    <row r="70" spans="1:20" s="70" customFormat="1" ht="12.75" x14ac:dyDescent="0.2">
      <c r="A70" s="68" t="s">
        <v>48</v>
      </c>
      <c r="B70" s="130"/>
      <c r="C70" s="126">
        <f t="shared" ref="C70:T70" si="23">SUM(C72:C72)</f>
        <v>2400</v>
      </c>
      <c r="D70" s="126">
        <f t="shared" si="23"/>
        <v>0</v>
      </c>
      <c r="E70" s="126">
        <f t="shared" si="23"/>
        <v>0</v>
      </c>
      <c r="F70" s="126">
        <f t="shared" si="23"/>
        <v>0</v>
      </c>
      <c r="G70" s="126">
        <f t="shared" si="23"/>
        <v>0</v>
      </c>
      <c r="H70" s="126">
        <f t="shared" si="23"/>
        <v>0</v>
      </c>
      <c r="I70" s="126">
        <f t="shared" si="23"/>
        <v>0</v>
      </c>
      <c r="J70" s="126">
        <f t="shared" si="23"/>
        <v>0</v>
      </c>
      <c r="K70" s="126">
        <f t="shared" si="23"/>
        <v>0</v>
      </c>
      <c r="L70" s="126">
        <f t="shared" si="23"/>
        <v>0</v>
      </c>
      <c r="M70" s="126">
        <f t="shared" si="23"/>
        <v>0</v>
      </c>
      <c r="N70" s="126">
        <f t="shared" si="23"/>
        <v>0</v>
      </c>
      <c r="O70" s="126">
        <f t="shared" si="23"/>
        <v>0</v>
      </c>
      <c r="P70" s="126">
        <f t="shared" si="23"/>
        <v>0</v>
      </c>
      <c r="Q70" s="126">
        <f t="shared" si="23"/>
        <v>0</v>
      </c>
      <c r="R70" s="126">
        <f t="shared" si="23"/>
        <v>0</v>
      </c>
      <c r="S70" s="126">
        <f t="shared" si="23"/>
        <v>0</v>
      </c>
      <c r="T70" s="126">
        <f t="shared" si="23"/>
        <v>0</v>
      </c>
    </row>
    <row r="71" spans="1:20" x14ac:dyDescent="0.25">
      <c r="A71" s="60" t="s">
        <v>38</v>
      </c>
      <c r="B71" s="132" t="s">
        <v>18</v>
      </c>
      <c r="C71" s="132" t="s">
        <v>60</v>
      </c>
      <c r="D71" s="132" t="s">
        <v>61</v>
      </c>
      <c r="E71" s="132" t="s">
        <v>62</v>
      </c>
      <c r="F71" s="132" t="s">
        <v>63</v>
      </c>
      <c r="G71" s="132" t="s">
        <v>64</v>
      </c>
      <c r="H71" s="132" t="s">
        <v>65</v>
      </c>
      <c r="I71" s="132" t="s">
        <v>66</v>
      </c>
      <c r="J71" s="132" t="s">
        <v>67</v>
      </c>
      <c r="K71" s="132" t="s">
        <v>68</v>
      </c>
      <c r="L71" s="132" t="s">
        <v>69</v>
      </c>
      <c r="M71" s="132" t="s">
        <v>70</v>
      </c>
      <c r="N71" s="132" t="s">
        <v>71</v>
      </c>
      <c r="O71" s="132" t="s">
        <v>72</v>
      </c>
      <c r="P71" s="132" t="s">
        <v>73</v>
      </c>
      <c r="Q71" s="132" t="s">
        <v>74</v>
      </c>
      <c r="R71" s="132" t="s">
        <v>75</v>
      </c>
      <c r="S71" s="132" t="s">
        <v>76</v>
      </c>
      <c r="T71" s="132" t="s">
        <v>77</v>
      </c>
    </row>
    <row r="72" spans="1:20" s="75" customFormat="1" ht="45" x14ac:dyDescent="0.25">
      <c r="A72" s="74" t="str">
        <f>EQUIPAMENTOS_SERVICOS!C81</f>
        <v>Computadores configuração Mínima: processador intel Core 2 Duo, 4GB RAM, HD 320GB, gravador de DVD e monitor LCD de 22".</v>
      </c>
      <c r="B72" s="119">
        <f>SUM(C72:T72)</f>
        <v>2400</v>
      </c>
      <c r="C72" s="119">
        <f>EQUIPAMENTOS_SERVICOS!F81</f>
        <v>2400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0</v>
      </c>
      <c r="S72" s="119">
        <v>0</v>
      </c>
      <c r="T72" s="119">
        <v>0</v>
      </c>
    </row>
    <row r="73" spans="1:20" x14ac:dyDescent="0.25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</row>
    <row r="74" spans="1:20" s="70" customFormat="1" ht="12.75" x14ac:dyDescent="0.2">
      <c r="A74" s="68" t="s">
        <v>81</v>
      </c>
      <c r="B74" s="130"/>
      <c r="C74" s="126">
        <f t="shared" ref="C74:T74" si="24">SUM(C76:C76)</f>
        <v>1500</v>
      </c>
      <c r="D74" s="126">
        <f t="shared" si="24"/>
        <v>1500</v>
      </c>
      <c r="E74" s="126">
        <f t="shared" si="24"/>
        <v>1500</v>
      </c>
      <c r="F74" s="126">
        <f t="shared" si="24"/>
        <v>1500</v>
      </c>
      <c r="G74" s="126">
        <f t="shared" si="24"/>
        <v>1500</v>
      </c>
      <c r="H74" s="126">
        <f t="shared" si="24"/>
        <v>1500</v>
      </c>
      <c r="I74" s="126">
        <f t="shared" si="24"/>
        <v>1500</v>
      </c>
      <c r="J74" s="126">
        <f t="shared" si="24"/>
        <v>1500</v>
      </c>
      <c r="K74" s="126">
        <f t="shared" si="24"/>
        <v>1500</v>
      </c>
      <c r="L74" s="126">
        <f t="shared" si="24"/>
        <v>1500</v>
      </c>
      <c r="M74" s="126">
        <f t="shared" si="24"/>
        <v>1500</v>
      </c>
      <c r="N74" s="126">
        <f t="shared" si="24"/>
        <v>1500</v>
      </c>
      <c r="O74" s="126">
        <f t="shared" si="24"/>
        <v>1500</v>
      </c>
      <c r="P74" s="126">
        <f t="shared" si="24"/>
        <v>1500</v>
      </c>
      <c r="Q74" s="126">
        <f t="shared" si="24"/>
        <v>1500</v>
      </c>
      <c r="R74" s="126">
        <f t="shared" si="24"/>
        <v>1500</v>
      </c>
      <c r="S74" s="126">
        <f t="shared" si="24"/>
        <v>1500</v>
      </c>
      <c r="T74" s="126">
        <f t="shared" si="24"/>
        <v>1500</v>
      </c>
    </row>
    <row r="75" spans="1:20" x14ac:dyDescent="0.25">
      <c r="A75" s="60" t="s">
        <v>38</v>
      </c>
      <c r="B75" s="132" t="s">
        <v>18</v>
      </c>
      <c r="C75" s="132" t="s">
        <v>60</v>
      </c>
      <c r="D75" s="132" t="s">
        <v>61</v>
      </c>
      <c r="E75" s="132" t="s">
        <v>62</v>
      </c>
      <c r="F75" s="132" t="s">
        <v>63</v>
      </c>
      <c r="G75" s="132" t="s">
        <v>64</v>
      </c>
      <c r="H75" s="132" t="s">
        <v>65</v>
      </c>
      <c r="I75" s="132" t="s">
        <v>66</v>
      </c>
      <c r="J75" s="132" t="s">
        <v>67</v>
      </c>
      <c r="K75" s="132" t="s">
        <v>68</v>
      </c>
      <c r="L75" s="132" t="s">
        <v>69</v>
      </c>
      <c r="M75" s="132" t="s">
        <v>70</v>
      </c>
      <c r="N75" s="132" t="s">
        <v>71</v>
      </c>
      <c r="O75" s="132" t="s">
        <v>72</v>
      </c>
      <c r="P75" s="132" t="s">
        <v>73</v>
      </c>
      <c r="Q75" s="132" t="s">
        <v>74</v>
      </c>
      <c r="R75" s="132" t="s">
        <v>75</v>
      </c>
      <c r="S75" s="132" t="s">
        <v>76</v>
      </c>
      <c r="T75" s="132" t="s">
        <v>77</v>
      </c>
    </row>
    <row r="76" spans="1:20" x14ac:dyDescent="0.25">
      <c r="A76" s="17" t="str">
        <f>RH!E30</f>
        <v>Msc. Sérgio Clério</v>
      </c>
      <c r="B76" s="119">
        <f>SUM(C76:T76)</f>
        <v>27000</v>
      </c>
      <c r="C76" s="129">
        <f>RH!$L$30</f>
        <v>1500</v>
      </c>
      <c r="D76" s="129">
        <f>RH!$L$30</f>
        <v>1500</v>
      </c>
      <c r="E76" s="129">
        <f>RH!$L$30</f>
        <v>1500</v>
      </c>
      <c r="F76" s="129">
        <f>RH!$L$30</f>
        <v>1500</v>
      </c>
      <c r="G76" s="129">
        <f>RH!$L$30</f>
        <v>1500</v>
      </c>
      <c r="H76" s="129">
        <f>RH!$L$30</f>
        <v>1500</v>
      </c>
      <c r="I76" s="129">
        <f>RH!$L$30</f>
        <v>1500</v>
      </c>
      <c r="J76" s="129">
        <f>RH!$L$30</f>
        <v>1500</v>
      </c>
      <c r="K76" s="129">
        <f>RH!$L$30</f>
        <v>1500</v>
      </c>
      <c r="L76" s="129">
        <f>RH!$L$30</f>
        <v>1500</v>
      </c>
      <c r="M76" s="129">
        <f>RH!$L$30</f>
        <v>1500</v>
      </c>
      <c r="N76" s="129">
        <f>RH!$L$30</f>
        <v>1500</v>
      </c>
      <c r="O76" s="129">
        <f>RH!$L$30</f>
        <v>1500</v>
      </c>
      <c r="P76" s="129">
        <f>RH!$L$30</f>
        <v>1500</v>
      </c>
      <c r="Q76" s="129">
        <f>RH!$L$30</f>
        <v>1500</v>
      </c>
      <c r="R76" s="129">
        <f>RH!$L$30</f>
        <v>1500</v>
      </c>
      <c r="S76" s="129">
        <f>RH!$L$30</f>
        <v>1500</v>
      </c>
      <c r="T76" s="129">
        <f>RH!$L$30</f>
        <v>1500</v>
      </c>
    </row>
  </sheetData>
  <mergeCells count="4">
    <mergeCell ref="A8:T8"/>
    <mergeCell ref="A17:T17"/>
    <mergeCell ref="A28:T28"/>
    <mergeCell ref="A53:T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6"/>
  <sheetViews>
    <sheetView workbookViewId="0">
      <selection activeCell="Q7" sqref="Q7"/>
    </sheetView>
  </sheetViews>
  <sheetFormatPr defaultRowHeight="15" x14ac:dyDescent="0.25"/>
  <cols>
    <col min="2" max="2" width="24" bestFit="1" customWidth="1"/>
    <col min="7" max="7" width="54" bestFit="1" customWidth="1"/>
    <col min="11" max="11" width="27.140625" customWidth="1"/>
    <col min="14" max="14" width="18.140625" customWidth="1"/>
    <col min="17" max="17" width="21" customWidth="1"/>
  </cols>
  <sheetData>
    <row r="3" spans="1:17" x14ac:dyDescent="0.25">
      <c r="A3" t="s">
        <v>130</v>
      </c>
      <c r="F3" t="s">
        <v>140</v>
      </c>
      <c r="J3" t="s">
        <v>157</v>
      </c>
      <c r="M3" t="s">
        <v>165</v>
      </c>
      <c r="P3" t="s">
        <v>184</v>
      </c>
    </row>
    <row r="4" spans="1:17" x14ac:dyDescent="0.25">
      <c r="B4" t="s">
        <v>131</v>
      </c>
      <c r="G4" t="s">
        <v>141</v>
      </c>
      <c r="K4" t="s">
        <v>158</v>
      </c>
      <c r="N4" t="s">
        <v>166</v>
      </c>
      <c r="Q4" t="s">
        <v>185</v>
      </c>
    </row>
    <row r="5" spans="1:17" x14ac:dyDescent="0.25">
      <c r="B5" t="s">
        <v>132</v>
      </c>
      <c r="G5" t="s">
        <v>142</v>
      </c>
      <c r="K5" t="s">
        <v>159</v>
      </c>
      <c r="N5" t="s">
        <v>167</v>
      </c>
      <c r="Q5" t="s">
        <v>186</v>
      </c>
    </row>
    <row r="6" spans="1:17" x14ac:dyDescent="0.25">
      <c r="B6" t="s">
        <v>133</v>
      </c>
      <c r="G6" t="s">
        <v>143</v>
      </c>
      <c r="K6" t="s">
        <v>160</v>
      </c>
      <c r="N6" t="s">
        <v>168</v>
      </c>
      <c r="Q6" t="s">
        <v>187</v>
      </c>
    </row>
    <row r="7" spans="1:17" x14ac:dyDescent="0.25">
      <c r="B7" t="s">
        <v>134</v>
      </c>
      <c r="G7" t="s">
        <v>144</v>
      </c>
      <c r="K7" t="s">
        <v>161</v>
      </c>
      <c r="N7" t="s">
        <v>169</v>
      </c>
    </row>
    <row r="8" spans="1:17" x14ac:dyDescent="0.25">
      <c r="B8" t="s">
        <v>135</v>
      </c>
      <c r="G8" t="s">
        <v>145</v>
      </c>
      <c r="K8" t="s">
        <v>162</v>
      </c>
    </row>
    <row r="9" spans="1:17" x14ac:dyDescent="0.25">
      <c r="B9" t="s">
        <v>136</v>
      </c>
      <c r="G9" t="s">
        <v>146</v>
      </c>
      <c r="K9" t="s">
        <v>163</v>
      </c>
    </row>
    <row r="10" spans="1:17" x14ac:dyDescent="0.25">
      <c r="B10" t="s">
        <v>137</v>
      </c>
      <c r="G10" t="s">
        <v>147</v>
      </c>
    </row>
    <row r="11" spans="1:17" x14ac:dyDescent="0.25">
      <c r="B11" t="s">
        <v>138</v>
      </c>
      <c r="G11" t="s">
        <v>148</v>
      </c>
    </row>
    <row r="12" spans="1:17" x14ac:dyDescent="0.25">
      <c r="B12" t="s">
        <v>139</v>
      </c>
      <c r="G12" t="s">
        <v>149</v>
      </c>
    </row>
    <row r="13" spans="1:17" x14ac:dyDescent="0.25">
      <c r="G13" t="s">
        <v>150</v>
      </c>
    </row>
    <row r="14" spans="1:17" x14ac:dyDescent="0.25">
      <c r="G14" t="s">
        <v>151</v>
      </c>
    </row>
    <row r="15" spans="1:17" x14ac:dyDescent="0.25">
      <c r="G15" t="s">
        <v>152</v>
      </c>
    </row>
    <row r="16" spans="1:17" x14ac:dyDescent="0.25">
      <c r="G16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PROJETO</vt:lpstr>
      <vt:lpstr>CRONOGRAMA_MACRO</vt:lpstr>
      <vt:lpstr>RH</vt:lpstr>
      <vt:lpstr>EQUIPAMENTOS_SERVICOS</vt:lpstr>
      <vt:lpstr>CRONOGRAMA_FÍSICO_FINANCEIRO</vt:lpstr>
      <vt:lpstr>CRON_FÍSICO_FIN_IMPRESSAO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Colaco</dc:creator>
  <cp:lastModifiedBy>IOCT2</cp:lastModifiedBy>
  <dcterms:created xsi:type="dcterms:W3CDTF">2010-10-15T13:36:03Z</dcterms:created>
  <dcterms:modified xsi:type="dcterms:W3CDTF">2013-07-24T20:18:42Z</dcterms:modified>
</cp:coreProperties>
</file>