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35" yWindow="-225" windowWidth="8805" windowHeight="10785" tabRatio="828" firstSheet="3" activeTab="9"/>
  </bookViews>
  <sheets>
    <sheet name="HORARIOS" sheetId="2" r:id="rId1"/>
    <sheet name="JAN_2015" sheetId="4" r:id="rId2"/>
    <sheet name="FEV_2015" sheetId="19" r:id="rId3"/>
    <sheet name="MAR_2015" sheetId="30" r:id="rId4"/>
    <sheet name="ABR_2015" sheetId="21" r:id="rId5"/>
    <sheet name="MAI_2015" sheetId="22" r:id="rId6"/>
    <sheet name="JUN_2015" sheetId="23" r:id="rId7"/>
    <sheet name="JUL_2015" sheetId="24" r:id="rId8"/>
    <sheet name="AGO_2015" sheetId="25" r:id="rId9"/>
    <sheet name="SET_2015" sheetId="26" r:id="rId10"/>
    <sheet name="OUT_2015" sheetId="27" r:id="rId11"/>
    <sheet name="NOV_2015" sheetId="28" r:id="rId12"/>
    <sheet name="DEZ_2015" sheetId="29" r:id="rId13"/>
  </sheets>
  <calcPr calcId="125725"/>
</workbook>
</file>

<file path=xl/calcChain.xml><?xml version="1.0" encoding="utf-8"?>
<calcChain xmlns="http://schemas.openxmlformats.org/spreadsheetml/2006/main">
  <c r="I21" i="30"/>
  <c r="H21"/>
  <c r="H22"/>
  <c r="H12"/>
  <c r="H13"/>
  <c r="H14"/>
  <c r="H15"/>
  <c r="I12"/>
  <c r="I13"/>
  <c r="I14"/>
  <c r="I15"/>
  <c r="B25" i="23"/>
  <c r="B40" i="24"/>
  <c r="B38" i="30" l="1"/>
  <c r="H11" i="4" l="1"/>
  <c r="B36" l="1"/>
  <c r="H17" i="24" l="1"/>
  <c r="H18"/>
  <c r="H21" i="23"/>
  <c r="H11" i="24"/>
  <c r="H37" i="23"/>
  <c r="H36"/>
  <c r="H35"/>
  <c r="H34"/>
  <c r="H33"/>
  <c r="H32"/>
  <c r="H31"/>
  <c r="H30"/>
  <c r="H29"/>
  <c r="H28"/>
  <c r="H27"/>
  <c r="H26"/>
  <c r="H25"/>
  <c r="H24"/>
  <c r="H23"/>
  <c r="H22"/>
  <c r="I12"/>
  <c r="I37" i="19"/>
  <c r="H22"/>
  <c r="H11" i="30"/>
  <c r="H16"/>
  <c r="H17"/>
  <c r="H18"/>
  <c r="H19"/>
  <c r="H20"/>
  <c r="H23"/>
  <c r="H24"/>
  <c r="H10"/>
  <c r="I40"/>
  <c r="H40"/>
  <c r="B40"/>
  <c r="I39"/>
  <c r="H39"/>
  <c r="B39"/>
  <c r="I38"/>
  <c r="H38"/>
  <c r="I37"/>
  <c r="H37"/>
  <c r="B37"/>
  <c r="I36"/>
  <c r="H36"/>
  <c r="B36"/>
  <c r="I35"/>
  <c r="H35"/>
  <c r="B35"/>
  <c r="I34"/>
  <c r="H34"/>
  <c r="B34"/>
  <c r="I33"/>
  <c r="H33"/>
  <c r="B33"/>
  <c r="I32"/>
  <c r="H32"/>
  <c r="B32"/>
  <c r="I31"/>
  <c r="H31"/>
  <c r="B31"/>
  <c r="I30"/>
  <c r="H30"/>
  <c r="B30"/>
  <c r="I29"/>
  <c r="H29"/>
  <c r="B29"/>
  <c r="I28"/>
  <c r="H28"/>
  <c r="B28"/>
  <c r="I27"/>
  <c r="H27"/>
  <c r="B27"/>
  <c r="I26"/>
  <c r="H26"/>
  <c r="B26"/>
  <c r="I25"/>
  <c r="H25"/>
  <c r="B25"/>
  <c r="I24"/>
  <c r="B24"/>
  <c r="I23"/>
  <c r="B23"/>
  <c r="I22"/>
  <c r="B22"/>
  <c r="B21"/>
  <c r="I20"/>
  <c r="B20"/>
  <c r="I19"/>
  <c r="B19"/>
  <c r="I18"/>
  <c r="B18"/>
  <c r="I17"/>
  <c r="B17"/>
  <c r="I16"/>
  <c r="B16"/>
  <c r="B15"/>
  <c r="B14"/>
  <c r="B13"/>
  <c r="B12"/>
  <c r="I11"/>
  <c r="B11"/>
  <c r="I10"/>
  <c r="B10"/>
  <c r="H12" i="28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12" i="29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11"/>
  <c r="H10"/>
  <c r="H11" i="28"/>
  <c r="H10"/>
  <c r="H12" i="27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11"/>
  <c r="H10"/>
  <c r="H12" i="25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11"/>
  <c r="H10"/>
  <c r="H12" i="24"/>
  <c r="H13"/>
  <c r="H14"/>
  <c r="H15"/>
  <c r="H16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10"/>
  <c r="H12" i="23"/>
  <c r="H13"/>
  <c r="H14"/>
  <c r="H15"/>
  <c r="H16"/>
  <c r="H17"/>
  <c r="H18"/>
  <c r="H19"/>
  <c r="H20"/>
  <c r="H38"/>
  <c r="H39"/>
  <c r="H10"/>
  <c r="H11"/>
  <c r="H12" i="21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11"/>
  <c r="H12" i="2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11"/>
  <c r="H10"/>
  <c r="H10" i="21"/>
  <c r="H12" i="4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10"/>
  <c r="H12" i="19"/>
  <c r="H13"/>
  <c r="H14"/>
  <c r="H15"/>
  <c r="H16"/>
  <c r="H17"/>
  <c r="H18"/>
  <c r="H19"/>
  <c r="H20"/>
  <c r="H21"/>
  <c r="H23"/>
  <c r="H24"/>
  <c r="H25"/>
  <c r="H26"/>
  <c r="H27"/>
  <c r="H28"/>
  <c r="H29"/>
  <c r="H30"/>
  <c r="H31"/>
  <c r="H32"/>
  <c r="H33"/>
  <c r="H34"/>
  <c r="H35"/>
  <c r="H36"/>
  <c r="H37"/>
  <c r="H11"/>
  <c r="H10"/>
  <c r="H41" i="29"/>
  <c r="J5" s="1"/>
  <c r="H41" i="27"/>
  <c r="J5" s="1"/>
  <c r="H41" i="25"/>
  <c r="J5" s="1"/>
  <c r="H41" i="24"/>
  <c r="I40" i="29"/>
  <c r="B40"/>
  <c r="I39"/>
  <c r="B39"/>
  <c r="I38"/>
  <c r="B38"/>
  <c r="I37"/>
  <c r="B37"/>
  <c r="I36"/>
  <c r="B36"/>
  <c r="I35"/>
  <c r="B35"/>
  <c r="I34"/>
  <c r="B34"/>
  <c r="I33"/>
  <c r="B33"/>
  <c r="I32"/>
  <c r="B32"/>
  <c r="I31"/>
  <c r="B31"/>
  <c r="I30"/>
  <c r="B30"/>
  <c r="I29"/>
  <c r="B29"/>
  <c r="I28"/>
  <c r="B28"/>
  <c r="I27"/>
  <c r="B27"/>
  <c r="I26"/>
  <c r="B26"/>
  <c r="I25"/>
  <c r="B25"/>
  <c r="I24"/>
  <c r="B24"/>
  <c r="I23"/>
  <c r="B23"/>
  <c r="I22"/>
  <c r="B22"/>
  <c r="I21"/>
  <c r="B21"/>
  <c r="I20"/>
  <c r="B20"/>
  <c r="I19"/>
  <c r="B19"/>
  <c r="I18"/>
  <c r="B18"/>
  <c r="I17"/>
  <c r="B17"/>
  <c r="I16"/>
  <c r="B16"/>
  <c r="I15"/>
  <c r="B15"/>
  <c r="I14"/>
  <c r="B14"/>
  <c r="I13"/>
  <c r="B13"/>
  <c r="I12"/>
  <c r="B12"/>
  <c r="I11"/>
  <c r="B11"/>
  <c r="I10"/>
  <c r="B10"/>
  <c r="I39" i="28"/>
  <c r="B39"/>
  <c r="I38"/>
  <c r="B38"/>
  <c r="I37"/>
  <c r="B37"/>
  <c r="I36"/>
  <c r="B36"/>
  <c r="I35"/>
  <c r="B35"/>
  <c r="I34"/>
  <c r="B34"/>
  <c r="I33"/>
  <c r="B33"/>
  <c r="I32"/>
  <c r="B32"/>
  <c r="I31"/>
  <c r="B31"/>
  <c r="I30"/>
  <c r="B30"/>
  <c r="I29"/>
  <c r="B29"/>
  <c r="I28"/>
  <c r="B28"/>
  <c r="I27"/>
  <c r="B27"/>
  <c r="I26"/>
  <c r="B26"/>
  <c r="I25"/>
  <c r="B25"/>
  <c r="I24"/>
  <c r="B24"/>
  <c r="I23"/>
  <c r="B23"/>
  <c r="I22"/>
  <c r="B22"/>
  <c r="I21"/>
  <c r="B21"/>
  <c r="I20"/>
  <c r="B20"/>
  <c r="I19"/>
  <c r="B19"/>
  <c r="I18"/>
  <c r="B18"/>
  <c r="I17"/>
  <c r="B17"/>
  <c r="I16"/>
  <c r="B16"/>
  <c r="I15"/>
  <c r="B15"/>
  <c r="I14"/>
  <c r="B14"/>
  <c r="I13"/>
  <c r="B13"/>
  <c r="I12"/>
  <c r="B12"/>
  <c r="I11"/>
  <c r="B11"/>
  <c r="I10"/>
  <c r="H40"/>
  <c r="J5" s="1"/>
  <c r="B10"/>
  <c r="I40" i="27"/>
  <c r="B40"/>
  <c r="I39"/>
  <c r="B39"/>
  <c r="I38"/>
  <c r="B38"/>
  <c r="I37"/>
  <c r="B37"/>
  <c r="I36"/>
  <c r="B36"/>
  <c r="I35"/>
  <c r="B35"/>
  <c r="I34"/>
  <c r="B34"/>
  <c r="I33"/>
  <c r="B33"/>
  <c r="I32"/>
  <c r="B32"/>
  <c r="I31"/>
  <c r="B31"/>
  <c r="I30"/>
  <c r="B30"/>
  <c r="I29"/>
  <c r="B29"/>
  <c r="I28"/>
  <c r="B28"/>
  <c r="I27"/>
  <c r="B27"/>
  <c r="I26"/>
  <c r="B26"/>
  <c r="I25"/>
  <c r="B25"/>
  <c r="I24"/>
  <c r="B24"/>
  <c r="I23"/>
  <c r="B23"/>
  <c r="I22"/>
  <c r="B22"/>
  <c r="I21"/>
  <c r="B21"/>
  <c r="I20"/>
  <c r="B20"/>
  <c r="I19"/>
  <c r="B19"/>
  <c r="I18"/>
  <c r="B18"/>
  <c r="I17"/>
  <c r="B17"/>
  <c r="I16"/>
  <c r="B16"/>
  <c r="I15"/>
  <c r="B15"/>
  <c r="I14"/>
  <c r="B14"/>
  <c r="I13"/>
  <c r="B13"/>
  <c r="I12"/>
  <c r="B12"/>
  <c r="I11"/>
  <c r="B11"/>
  <c r="I10"/>
  <c r="I41" s="1"/>
  <c r="B10"/>
  <c r="I39" i="26"/>
  <c r="B39"/>
  <c r="I38"/>
  <c r="B38"/>
  <c r="I37"/>
  <c r="B37"/>
  <c r="I36"/>
  <c r="B36"/>
  <c r="I35"/>
  <c r="B35"/>
  <c r="I34"/>
  <c r="B34"/>
  <c r="I33"/>
  <c r="B33"/>
  <c r="I32"/>
  <c r="B32"/>
  <c r="I31"/>
  <c r="B31"/>
  <c r="I30"/>
  <c r="B30"/>
  <c r="I29"/>
  <c r="B29"/>
  <c r="I28"/>
  <c r="B28"/>
  <c r="I27"/>
  <c r="B27"/>
  <c r="I26"/>
  <c r="B26"/>
  <c r="I25"/>
  <c r="B25"/>
  <c r="I24"/>
  <c r="B24"/>
  <c r="I23"/>
  <c r="B23"/>
  <c r="I22"/>
  <c r="B22"/>
  <c r="I21"/>
  <c r="B21"/>
  <c r="I20"/>
  <c r="B20"/>
  <c r="I19"/>
  <c r="B19"/>
  <c r="I18"/>
  <c r="B18"/>
  <c r="I17"/>
  <c r="B17"/>
  <c r="I16"/>
  <c r="B16"/>
  <c r="I15"/>
  <c r="B15"/>
  <c r="I14"/>
  <c r="B14"/>
  <c r="I13"/>
  <c r="B13"/>
  <c r="I12"/>
  <c r="B12"/>
  <c r="I11"/>
  <c r="B11"/>
  <c r="I10"/>
  <c r="B10"/>
  <c r="I40" i="25"/>
  <c r="B40"/>
  <c r="I39"/>
  <c r="B39"/>
  <c r="I38"/>
  <c r="B38"/>
  <c r="I37"/>
  <c r="B37"/>
  <c r="I36"/>
  <c r="B36"/>
  <c r="I35"/>
  <c r="B35"/>
  <c r="I34"/>
  <c r="B34"/>
  <c r="I33"/>
  <c r="B33"/>
  <c r="I32"/>
  <c r="B32"/>
  <c r="I31"/>
  <c r="B31"/>
  <c r="I30"/>
  <c r="B30"/>
  <c r="I29"/>
  <c r="B29"/>
  <c r="I28"/>
  <c r="B28"/>
  <c r="I27"/>
  <c r="B27"/>
  <c r="I26"/>
  <c r="B26"/>
  <c r="I25"/>
  <c r="B25"/>
  <c r="I24"/>
  <c r="B24"/>
  <c r="I23"/>
  <c r="B23"/>
  <c r="I22"/>
  <c r="B22"/>
  <c r="I21"/>
  <c r="B21"/>
  <c r="I20"/>
  <c r="B20"/>
  <c r="I19"/>
  <c r="B19"/>
  <c r="I18"/>
  <c r="B18"/>
  <c r="I17"/>
  <c r="B17"/>
  <c r="I16"/>
  <c r="B16"/>
  <c r="I15"/>
  <c r="B15"/>
  <c r="I14"/>
  <c r="B14"/>
  <c r="I13"/>
  <c r="B13"/>
  <c r="I12"/>
  <c r="B12"/>
  <c r="I11"/>
  <c r="B11"/>
  <c r="I10"/>
  <c r="B10"/>
  <c r="I40" i="24"/>
  <c r="I39"/>
  <c r="B39"/>
  <c r="I38"/>
  <c r="B38"/>
  <c r="I37"/>
  <c r="B37"/>
  <c r="I36"/>
  <c r="B36"/>
  <c r="I35"/>
  <c r="B35"/>
  <c r="I34"/>
  <c r="B34"/>
  <c r="I33"/>
  <c r="B33"/>
  <c r="I32"/>
  <c r="B32"/>
  <c r="I31"/>
  <c r="B31"/>
  <c r="I30"/>
  <c r="B30"/>
  <c r="I29"/>
  <c r="B29"/>
  <c r="I28"/>
  <c r="B28"/>
  <c r="I27"/>
  <c r="B27"/>
  <c r="I26"/>
  <c r="B26"/>
  <c r="I25"/>
  <c r="B25"/>
  <c r="I24"/>
  <c r="B24"/>
  <c r="I23"/>
  <c r="B23"/>
  <c r="I22"/>
  <c r="B22"/>
  <c r="I21"/>
  <c r="B21"/>
  <c r="I20"/>
  <c r="B20"/>
  <c r="I19"/>
  <c r="B19"/>
  <c r="I18"/>
  <c r="B18"/>
  <c r="I17"/>
  <c r="B17"/>
  <c r="I16"/>
  <c r="B16"/>
  <c r="I15"/>
  <c r="B15"/>
  <c r="I14"/>
  <c r="B14"/>
  <c r="I13"/>
  <c r="B13"/>
  <c r="I12"/>
  <c r="B12"/>
  <c r="I11"/>
  <c r="B11"/>
  <c r="I10"/>
  <c r="B10"/>
  <c r="I39" i="23"/>
  <c r="B39"/>
  <c r="I38"/>
  <c r="B38"/>
  <c r="I37"/>
  <c r="B37"/>
  <c r="I36"/>
  <c r="B36"/>
  <c r="I35"/>
  <c r="B35"/>
  <c r="I34"/>
  <c r="B34"/>
  <c r="I33"/>
  <c r="B33"/>
  <c r="I32"/>
  <c r="B32"/>
  <c r="I31"/>
  <c r="B31"/>
  <c r="I30"/>
  <c r="B30"/>
  <c r="I29"/>
  <c r="B29"/>
  <c r="I28"/>
  <c r="B28"/>
  <c r="I27"/>
  <c r="B27"/>
  <c r="I26"/>
  <c r="B26"/>
  <c r="I25"/>
  <c r="I24"/>
  <c r="B24"/>
  <c r="I23"/>
  <c r="B23"/>
  <c r="I22"/>
  <c r="B22"/>
  <c r="I21"/>
  <c r="B21"/>
  <c r="I20"/>
  <c r="B20"/>
  <c r="I19"/>
  <c r="B19"/>
  <c r="I18"/>
  <c r="B18"/>
  <c r="I17"/>
  <c r="B17"/>
  <c r="I16"/>
  <c r="B16"/>
  <c r="I15"/>
  <c r="B15"/>
  <c r="I14"/>
  <c r="B14"/>
  <c r="I13"/>
  <c r="B13"/>
  <c r="B12"/>
  <c r="I11"/>
  <c r="B11"/>
  <c r="I10"/>
  <c r="B10"/>
  <c r="I40" i="22"/>
  <c r="B40"/>
  <c r="I39"/>
  <c r="B39"/>
  <c r="I38"/>
  <c r="B38"/>
  <c r="I37"/>
  <c r="B37"/>
  <c r="I36"/>
  <c r="B36"/>
  <c r="I35"/>
  <c r="B35"/>
  <c r="I34"/>
  <c r="B34"/>
  <c r="I33"/>
  <c r="B33"/>
  <c r="I32"/>
  <c r="B32"/>
  <c r="I31"/>
  <c r="B31"/>
  <c r="I30"/>
  <c r="B30"/>
  <c r="I29"/>
  <c r="B29"/>
  <c r="I28"/>
  <c r="B28"/>
  <c r="I27"/>
  <c r="B27"/>
  <c r="I26"/>
  <c r="B26"/>
  <c r="I25"/>
  <c r="B25"/>
  <c r="I24"/>
  <c r="B24"/>
  <c r="I23"/>
  <c r="B23"/>
  <c r="I22"/>
  <c r="B22"/>
  <c r="I21"/>
  <c r="B21"/>
  <c r="I20"/>
  <c r="B20"/>
  <c r="I19"/>
  <c r="B19"/>
  <c r="I18"/>
  <c r="B18"/>
  <c r="I17"/>
  <c r="B17"/>
  <c r="I16"/>
  <c r="B16"/>
  <c r="I15"/>
  <c r="B15"/>
  <c r="I14"/>
  <c r="B14"/>
  <c r="I13"/>
  <c r="B13"/>
  <c r="I12"/>
  <c r="B12"/>
  <c r="I11"/>
  <c r="B11"/>
  <c r="I10"/>
  <c r="B10"/>
  <c r="I39" i="21"/>
  <c r="B39"/>
  <c r="I38"/>
  <c r="B38"/>
  <c r="I37"/>
  <c r="B37"/>
  <c r="I36"/>
  <c r="B36"/>
  <c r="I35"/>
  <c r="B35"/>
  <c r="I34"/>
  <c r="B34"/>
  <c r="I33"/>
  <c r="B33"/>
  <c r="I32"/>
  <c r="B32"/>
  <c r="I31"/>
  <c r="B31"/>
  <c r="I30"/>
  <c r="B30"/>
  <c r="I29"/>
  <c r="B29"/>
  <c r="I28"/>
  <c r="B28"/>
  <c r="I27"/>
  <c r="B27"/>
  <c r="I26"/>
  <c r="B26"/>
  <c r="I25"/>
  <c r="B25"/>
  <c r="I24"/>
  <c r="B24"/>
  <c r="I23"/>
  <c r="B23"/>
  <c r="I22"/>
  <c r="B22"/>
  <c r="I21"/>
  <c r="B21"/>
  <c r="I20"/>
  <c r="B20"/>
  <c r="I19"/>
  <c r="B19"/>
  <c r="I18"/>
  <c r="B18"/>
  <c r="I17"/>
  <c r="B17"/>
  <c r="I16"/>
  <c r="B16"/>
  <c r="I15"/>
  <c r="B15"/>
  <c r="I14"/>
  <c r="B14"/>
  <c r="I13"/>
  <c r="B13"/>
  <c r="I12"/>
  <c r="B12"/>
  <c r="I11"/>
  <c r="B11"/>
  <c r="I10"/>
  <c r="B10"/>
  <c r="B37" i="19"/>
  <c r="I36"/>
  <c r="B36"/>
  <c r="I35"/>
  <c r="B35"/>
  <c r="I34"/>
  <c r="B34"/>
  <c r="I33"/>
  <c r="B33"/>
  <c r="I32"/>
  <c r="B32"/>
  <c r="I31"/>
  <c r="B31"/>
  <c r="I30"/>
  <c r="B30"/>
  <c r="I29"/>
  <c r="B29"/>
  <c r="I28"/>
  <c r="B28"/>
  <c r="I27"/>
  <c r="B27"/>
  <c r="I26"/>
  <c r="B26"/>
  <c r="I25"/>
  <c r="B25"/>
  <c r="I24"/>
  <c r="B24"/>
  <c r="I23"/>
  <c r="B23"/>
  <c r="I22"/>
  <c r="B22"/>
  <c r="I21"/>
  <c r="B21"/>
  <c r="I20"/>
  <c r="B20"/>
  <c r="I19"/>
  <c r="B19"/>
  <c r="I18"/>
  <c r="B18"/>
  <c r="I17"/>
  <c r="B17"/>
  <c r="I16"/>
  <c r="B16"/>
  <c r="I15"/>
  <c r="B15"/>
  <c r="I14"/>
  <c r="B14"/>
  <c r="I13"/>
  <c r="B13"/>
  <c r="I12"/>
  <c r="B12"/>
  <c r="I11"/>
  <c r="B11"/>
  <c r="I10"/>
  <c r="B10"/>
  <c r="I41" i="29"/>
  <c r="I40" i="28"/>
  <c r="J5" i="24"/>
  <c r="H40" i="26"/>
  <c r="J5" s="1"/>
  <c r="B10" i="4"/>
  <c r="B1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B39"/>
  <c r="B38"/>
  <c r="B37"/>
  <c r="B35"/>
  <c r="B34"/>
  <c r="B26"/>
  <c r="B25"/>
  <c r="B24"/>
  <c r="B23"/>
  <c r="B22"/>
  <c r="B21"/>
  <c r="B20"/>
  <c r="B19"/>
  <c r="B18"/>
  <c r="B17"/>
  <c r="B16"/>
  <c r="B15"/>
  <c r="B14"/>
  <c r="B13"/>
  <c r="B12"/>
  <c r="B40"/>
  <c r="B33"/>
  <c r="B32"/>
  <c r="B31"/>
  <c r="B30"/>
  <c r="B29"/>
  <c r="B28"/>
  <c r="B27"/>
  <c r="I10"/>
  <c r="I40" i="26" l="1"/>
  <c r="I41" i="25"/>
  <c r="I41" i="24"/>
  <c r="I41" i="22"/>
  <c r="H40" i="21"/>
  <c r="J5" s="1"/>
  <c r="I40"/>
  <c r="H41" i="22"/>
  <c r="J5" s="1"/>
  <c r="H39" i="19"/>
  <c r="J5" s="1"/>
  <c r="I39"/>
  <c r="I41" i="30"/>
  <c r="I41" i="4"/>
  <c r="H40" i="23"/>
  <c r="J5" s="1"/>
  <c r="H41" i="30"/>
  <c r="J5" s="1"/>
  <c r="H41" i="4"/>
  <c r="J5" s="1"/>
  <c r="I40" i="23"/>
  <c r="J42" i="4" l="1"/>
  <c r="H43"/>
  <c r="I42"/>
  <c r="I43" s="1"/>
  <c r="J43" l="1"/>
  <c r="H40" i="19"/>
  <c r="H41" l="1"/>
  <c r="J40"/>
  <c r="I40"/>
  <c r="H42" i="30" l="1"/>
  <c r="I41" i="19"/>
  <c r="J41"/>
  <c r="H43" i="30" l="1"/>
  <c r="I42"/>
  <c r="J42"/>
  <c r="H41" i="21" l="1"/>
  <c r="J43" i="30"/>
  <c r="I43"/>
  <c r="H42" i="21" l="1"/>
  <c r="I41"/>
  <c r="J41"/>
  <c r="H42" i="22" l="1"/>
  <c r="I42" i="21"/>
  <c r="J42"/>
  <c r="H43" i="22" l="1"/>
  <c r="J42"/>
  <c r="I42"/>
  <c r="H41" i="23" l="1"/>
  <c r="I43" i="22"/>
  <c r="J43"/>
  <c r="J41" i="23" l="1"/>
  <c r="I41"/>
  <c r="H42"/>
  <c r="H42" i="24" l="1"/>
  <c r="I42" i="23"/>
  <c r="J42"/>
  <c r="I42" i="24" l="1"/>
  <c r="J42"/>
  <c r="H43"/>
  <c r="H42" i="25" l="1"/>
  <c r="J43" i="24"/>
  <c r="I43"/>
  <c r="J42" i="25" l="1"/>
  <c r="I42"/>
  <c r="H43"/>
  <c r="H41" i="26" l="1"/>
  <c r="I43" i="25"/>
  <c r="J43"/>
  <c r="I41" i="26" l="1"/>
  <c r="H42"/>
  <c r="J41"/>
  <c r="H42" i="27" l="1"/>
  <c r="J42" i="26"/>
  <c r="I42"/>
  <c r="J42" i="27" l="1"/>
  <c r="I42"/>
  <c r="H43"/>
  <c r="H41" i="28" l="1"/>
  <c r="I43" i="27"/>
  <c r="J43"/>
  <c r="J41" i="28" l="1"/>
  <c r="I41"/>
  <c r="H42"/>
  <c r="H42" i="29" l="1"/>
  <c r="I42" i="28"/>
  <c r="J42"/>
  <c r="J42" i="29" l="1"/>
  <c r="I42"/>
  <c r="H43"/>
  <c r="J43" l="1"/>
  <c r="I43"/>
</calcChain>
</file>

<file path=xl/sharedStrings.xml><?xml version="1.0" encoding="utf-8"?>
<sst xmlns="http://schemas.openxmlformats.org/spreadsheetml/2006/main" count="858" uniqueCount="102">
  <si>
    <t>CONTROLE DE HORAS</t>
  </si>
  <si>
    <t>Nome:</t>
  </si>
  <si>
    <t>Data</t>
  </si>
  <si>
    <t>Dia Semana</t>
  </si>
  <si>
    <t>Período</t>
  </si>
  <si>
    <t>Manhã</t>
  </si>
  <si>
    <t>Entrada</t>
  </si>
  <si>
    <t>Saída</t>
  </si>
  <si>
    <t>Tarde</t>
  </si>
  <si>
    <t>Total Horas</t>
  </si>
  <si>
    <t>TOTAL</t>
  </si>
  <si>
    <t>Observações</t>
  </si>
  <si>
    <t>HORÁRIOS</t>
  </si>
  <si>
    <t>PADRÃO</t>
  </si>
  <si>
    <t>FLEXÍVEL</t>
  </si>
  <si>
    <t>08:00 as 09:00</t>
  </si>
  <si>
    <t>09:00 às 10:00</t>
  </si>
  <si>
    <t>10:00 às 11:00</t>
  </si>
  <si>
    <t>11:00 às 12:00</t>
  </si>
  <si>
    <t>12:00 às 13:00</t>
  </si>
  <si>
    <t>13:00 às 14:00</t>
  </si>
  <si>
    <t>14:00 às 15:00</t>
  </si>
  <si>
    <t>15:00 às 16:00</t>
  </si>
  <si>
    <t>16:00 às 17:00</t>
  </si>
  <si>
    <t>17:00 às 18:00</t>
  </si>
  <si>
    <t>ALMOÇO</t>
  </si>
  <si>
    <t>TURNO MANHÃ</t>
  </si>
  <si>
    <t>TURNO TARDE</t>
  </si>
  <si>
    <t>OBRIGATÓRIO</t>
  </si>
  <si>
    <t>CARGA HORÁRIA SEMANAL</t>
  </si>
  <si>
    <t>CLTs</t>
  </si>
  <si>
    <t>Estagiários</t>
  </si>
  <si>
    <t>Profissional</t>
  </si>
  <si>
    <t>Carga Horária</t>
  </si>
  <si>
    <t>REGRAS</t>
  </si>
  <si>
    <t>Todas as ausências devem ser negociadas com o gerente do projeto (Colaço / Luiz)</t>
  </si>
  <si>
    <t>Atestados médicos devem ser apresentados até 24h após o retorno ao trabalho</t>
  </si>
  <si>
    <t>Ausências não negociadas/justificadas serão descontadas, de acordo com a legislação trabalhista vigente</t>
  </si>
  <si>
    <t>COMPENSAÇÕES</t>
  </si>
  <si>
    <t>Compensações devem ocorrer dentro da mesma semana da ausência</t>
  </si>
  <si>
    <t>O plano de compensação deve ser negociado previamente com o gerente do projeto</t>
  </si>
  <si>
    <t>Quando não for possível, deve-se compensar a ausência na primeira semana subseqüente</t>
  </si>
  <si>
    <t>Cada profissional será responsável pela gestão do seu banco de horas</t>
  </si>
  <si>
    <t>O controle será realizado através de uma planilha, individual e anual.</t>
  </si>
  <si>
    <t>A planilha deve ser enviada ao gerente do projeto até a última segunda-feira útil do mês</t>
  </si>
  <si>
    <t>CARGA HORÁRIA DO MÊS:</t>
  </si>
  <si>
    <t>SALDO DE HORAS</t>
  </si>
  <si>
    <t>SALDO DE HORAS MÊS ANTERIOR</t>
  </si>
  <si>
    <t>JANEIRO</t>
  </si>
  <si>
    <t>FEVEREIRO</t>
  </si>
  <si>
    <t>MARÇO</t>
  </si>
  <si>
    <t>CARNAVAL</t>
  </si>
  <si>
    <t>ABRIL</t>
  </si>
  <si>
    <t>TIRADENTES</t>
  </si>
  <si>
    <t>MAIO</t>
  </si>
  <si>
    <t>JUNHO</t>
  </si>
  <si>
    <t>JULHO</t>
  </si>
  <si>
    <t>SETEMBRO</t>
  </si>
  <si>
    <t>OUTUBRO</t>
  </si>
  <si>
    <t>NOVEMBRO</t>
  </si>
  <si>
    <t>NATAL</t>
  </si>
  <si>
    <t>FINADOS</t>
  </si>
  <si>
    <t>PROCLAMAÇÃO DA REPÚBLICA</t>
  </si>
  <si>
    <t>NOSSA SENHORA APARECIDA</t>
  </si>
  <si>
    <t>final de semana</t>
  </si>
  <si>
    <t>Licença</t>
  </si>
  <si>
    <t>LIC</t>
  </si>
  <si>
    <t>Férias</t>
  </si>
  <si>
    <t>Atestado</t>
  </si>
  <si>
    <t>Trabalho</t>
  </si>
  <si>
    <t>Feriado</t>
  </si>
  <si>
    <t>FDS</t>
  </si>
  <si>
    <t>FER</t>
  </si>
  <si>
    <t>ATE</t>
  </si>
  <si>
    <t>TRA</t>
  </si>
  <si>
    <t>FDO</t>
  </si>
  <si>
    <t>Feriado 1/2 exp</t>
  </si>
  <si>
    <t>FDO/2</t>
  </si>
  <si>
    <t>Horas Previstas</t>
  </si>
  <si>
    <t>SALDO DE HORAS ANO ANTERIOR</t>
  </si>
  <si>
    <t>Carga Horária Semanal:</t>
  </si>
  <si>
    <t>Tipo  Dia</t>
  </si>
  <si>
    <t>DEZEMBRO</t>
  </si>
  <si>
    <t>AGOSTO</t>
  </si>
  <si>
    <t>CONFRATERNIZAÇÃO UNIVERSAL</t>
  </si>
  <si>
    <t>PÁSCOA</t>
  </si>
  <si>
    <t>DIA MUNDIAL DO TRABALHO</t>
  </si>
  <si>
    <t>LICENÇA NATAL</t>
  </si>
  <si>
    <t>LICENÇA REVEILLON</t>
  </si>
  <si>
    <t>Bolsista (graduação)</t>
  </si>
  <si>
    <t>Bolsista (superior)</t>
  </si>
  <si>
    <t>PAIXÃO DE CRISTO</t>
  </si>
  <si>
    <t>PADROEIRA DE FORTALEZA</t>
  </si>
  <si>
    <t>6 horas</t>
  </si>
  <si>
    <t>6HRS</t>
  </si>
  <si>
    <t>6 HRS</t>
  </si>
  <si>
    <t xml:space="preserve">GISELE </t>
  </si>
  <si>
    <t xml:space="preserve">SÃO JOSÉ </t>
  </si>
  <si>
    <t>CORPUS CHRISTI</t>
  </si>
  <si>
    <t>JANILSON</t>
  </si>
  <si>
    <t>DATA MAGNA</t>
  </si>
  <si>
    <t>Socrelp</t>
  </si>
</sst>
</file>

<file path=xl/styles.xml><?xml version="1.0" encoding="utf-8"?>
<styleSheet xmlns="http://schemas.openxmlformats.org/spreadsheetml/2006/main">
  <numFmts count="2">
    <numFmt numFmtId="164" formatCode="[$-F400]h:mm:ss\ AM/PM"/>
    <numFmt numFmtId="165" formatCode="h:mm:ss;@"/>
  </numFmts>
  <fonts count="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FFFFFF"/>
        <bgColor rgb="FFEBF1DE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4" fillId="14" borderId="0" applyNumberFormat="0" applyBorder="0" applyAlignment="0" applyProtection="0"/>
    <xf numFmtId="0" fontId="6" fillId="16" borderId="0" applyNumberFormat="0" applyBorder="0" applyAlignment="0" applyProtection="0"/>
  </cellStyleXfs>
  <cellXfs count="122">
    <xf numFmtId="0" fontId="0" fillId="0" borderId="0" xfId="0"/>
    <xf numFmtId="0" fontId="0" fillId="5" borderId="0" xfId="0" applyFill="1"/>
    <xf numFmtId="0" fontId="0" fillId="7" borderId="0" xfId="0" applyFill="1"/>
    <xf numFmtId="0" fontId="0" fillId="2" borderId="2" xfId="0" applyFill="1" applyBorder="1"/>
    <xf numFmtId="20" fontId="2" fillId="2" borderId="2" xfId="0" applyNumberFormat="1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0" fillId="7" borderId="8" xfId="0" applyFill="1" applyBorder="1"/>
    <xf numFmtId="20" fontId="0" fillId="7" borderId="0" xfId="0" applyNumberFormat="1" applyFill="1" applyAlignment="1">
      <alignment horizontal="center"/>
    </xf>
    <xf numFmtId="0" fontId="0" fillId="7" borderId="0" xfId="0" applyFill="1" applyAlignment="1">
      <alignment horizontal="center"/>
    </xf>
    <xf numFmtId="0" fontId="0" fillId="7" borderId="8" xfId="0" applyFill="1" applyBorder="1" applyAlignment="1">
      <alignment horizontal="center"/>
    </xf>
    <xf numFmtId="0" fontId="2" fillId="6" borderId="2" xfId="0" applyFont="1" applyFill="1" applyBorder="1"/>
    <xf numFmtId="0" fontId="0" fillId="7" borderId="0" xfId="0" applyFill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2" fillId="8" borderId="0" xfId="0" applyFont="1" applyFill="1" applyAlignment="1">
      <alignment horizontal="center"/>
    </xf>
    <xf numFmtId="46" fontId="2" fillId="7" borderId="14" xfId="0" applyNumberFormat="1" applyFont="1" applyFill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2" fontId="3" fillId="11" borderId="15" xfId="0" applyNumberFormat="1" applyFont="1" applyFill="1" applyBorder="1" applyAlignment="1">
      <alignment horizontal="center" vertical="center"/>
    </xf>
    <xf numFmtId="14" fontId="0" fillId="7" borderId="0" xfId="0" applyNumberFormat="1" applyFill="1" applyAlignment="1">
      <alignment horizontal="center"/>
    </xf>
    <xf numFmtId="0" fontId="0" fillId="7" borderId="5" xfId="0" applyFill="1" applyBorder="1" applyAlignment="1">
      <alignment horizontal="center" vertical="center"/>
    </xf>
    <xf numFmtId="164" fontId="0" fillId="7" borderId="0" xfId="0" applyNumberFormat="1" applyFill="1" applyAlignment="1">
      <alignment horizontal="center"/>
    </xf>
    <xf numFmtId="164" fontId="0" fillId="7" borderId="4" xfId="0" applyNumberFormat="1" applyFill="1" applyBorder="1" applyAlignment="1">
      <alignment horizontal="center"/>
    </xf>
    <xf numFmtId="164" fontId="0" fillId="7" borderId="6" xfId="0" applyNumberFormat="1" applyFill="1" applyBorder="1" applyAlignment="1">
      <alignment horizontal="center"/>
    </xf>
    <xf numFmtId="0" fontId="0" fillId="7" borderId="0" xfId="0" applyFill="1" applyAlignment="1">
      <alignment horizontal="center" vertical="center" wrapText="1"/>
    </xf>
    <xf numFmtId="164" fontId="0" fillId="7" borderId="5" xfId="0" applyNumberFormat="1" applyFill="1" applyBorder="1" applyAlignment="1">
      <alignment horizontal="center"/>
    </xf>
    <xf numFmtId="164" fontId="0" fillId="7" borderId="7" xfId="0" applyNumberFormat="1" applyFill="1" applyBorder="1" applyAlignment="1">
      <alignment horizontal="center"/>
    </xf>
    <xf numFmtId="164" fontId="0" fillId="7" borderId="0" xfId="0" applyNumberFormat="1" applyFill="1" applyAlignment="1">
      <alignment horizontal="center" vertical="center"/>
    </xf>
    <xf numFmtId="164" fontId="0" fillId="7" borderId="5" xfId="0" applyNumberFormat="1" applyFill="1" applyBorder="1" applyAlignment="1">
      <alignment horizontal="center" vertical="center"/>
    </xf>
    <xf numFmtId="164" fontId="0" fillId="7" borderId="7" xfId="0" applyNumberFormat="1" applyFill="1" applyBorder="1" applyAlignment="1">
      <alignment horizontal="center" vertical="center"/>
    </xf>
    <xf numFmtId="0" fontId="2" fillId="10" borderId="15" xfId="0" applyFont="1" applyFill="1" applyBorder="1" applyAlignment="1">
      <alignment horizontal="center"/>
    </xf>
    <xf numFmtId="22" fontId="0" fillId="7" borderId="0" xfId="0" applyNumberFormat="1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46" fontId="0" fillId="7" borderId="4" xfId="0" applyNumberFormat="1" applyFill="1" applyBorder="1" applyAlignment="1">
      <alignment horizontal="center"/>
    </xf>
    <xf numFmtId="46" fontId="0" fillId="7" borderId="5" xfId="0" applyNumberFormat="1" applyFill="1" applyBorder="1" applyAlignment="1">
      <alignment horizontal="center"/>
    </xf>
    <xf numFmtId="46" fontId="0" fillId="7" borderId="0" xfId="0" applyNumberFormat="1" applyFill="1"/>
    <xf numFmtId="46" fontId="3" fillId="11" borderId="15" xfId="0" applyNumberFormat="1" applyFont="1" applyFill="1" applyBorder="1" applyAlignment="1">
      <alignment horizontal="center" vertical="center"/>
    </xf>
    <xf numFmtId="46" fontId="2" fillId="10" borderId="15" xfId="0" applyNumberFormat="1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2" fillId="13" borderId="2" xfId="0" applyFont="1" applyFill="1" applyBorder="1" applyAlignment="1">
      <alignment horizontal="center" vertical="center"/>
    </xf>
    <xf numFmtId="46" fontId="1" fillId="12" borderId="3" xfId="0" applyNumberFormat="1" applyFont="1" applyFill="1" applyBorder="1" applyAlignment="1">
      <alignment horizontal="center"/>
    </xf>
    <xf numFmtId="46" fontId="1" fillId="12" borderId="3" xfId="0" applyNumberFormat="1" applyFont="1" applyFill="1" applyBorder="1" applyAlignment="1">
      <alignment horizontal="center" vertical="center"/>
    </xf>
    <xf numFmtId="0" fontId="0" fillId="12" borderId="3" xfId="0" applyFill="1" applyBorder="1"/>
    <xf numFmtId="0" fontId="2" fillId="8" borderId="0" xfId="0" applyFont="1" applyFill="1" applyAlignment="1">
      <alignment vertical="center"/>
    </xf>
    <xf numFmtId="0" fontId="0" fillId="8" borderId="0" xfId="0" applyFill="1"/>
    <xf numFmtId="0" fontId="2" fillId="8" borderId="0" xfId="0" applyFont="1" applyFill="1"/>
    <xf numFmtId="164" fontId="0" fillId="7" borderId="0" xfId="0" applyNumberFormat="1" applyFill="1" applyBorder="1" applyAlignment="1">
      <alignment horizontal="center"/>
    </xf>
    <xf numFmtId="46" fontId="1" fillId="12" borderId="8" xfId="0" applyNumberFormat="1" applyFont="1" applyFill="1" applyBorder="1" applyAlignment="1">
      <alignment horizontal="center"/>
    </xf>
    <xf numFmtId="46" fontId="0" fillId="7" borderId="7" xfId="0" applyNumberFormat="1" applyFill="1" applyBorder="1" applyAlignment="1">
      <alignment horizontal="center"/>
    </xf>
    <xf numFmtId="46" fontId="0" fillId="7" borderId="17" xfId="0" applyNumberFormat="1" applyFill="1" applyBorder="1" applyAlignment="1">
      <alignment horizontal="center"/>
    </xf>
    <xf numFmtId="46" fontId="0" fillId="7" borderId="19" xfId="0" applyNumberFormat="1" applyFill="1" applyBorder="1" applyAlignment="1">
      <alignment horizontal="center"/>
    </xf>
    <xf numFmtId="46" fontId="0" fillId="7" borderId="7" xfId="0" applyNumberFormat="1" applyFill="1" applyBorder="1" applyAlignment="1" applyProtection="1">
      <alignment horizontal="center"/>
    </xf>
    <xf numFmtId="164" fontId="0" fillId="7" borderId="0" xfId="0" applyNumberFormat="1" applyFill="1" applyAlignment="1" applyProtection="1">
      <alignment horizontal="center"/>
      <protection locked="0"/>
    </xf>
    <xf numFmtId="0" fontId="0" fillId="7" borderId="6" xfId="0" applyFill="1" applyBorder="1" applyAlignment="1" applyProtection="1">
      <alignment horizontal="center" vertical="center"/>
      <protection locked="0"/>
    </xf>
    <xf numFmtId="164" fontId="0" fillId="7" borderId="4" xfId="0" applyNumberFormat="1" applyFill="1" applyBorder="1" applyAlignment="1" applyProtection="1">
      <alignment horizontal="center"/>
      <protection locked="0"/>
    </xf>
    <xf numFmtId="164" fontId="0" fillId="7" borderId="13" xfId="0" applyNumberFormat="1" applyFill="1" applyBorder="1" applyAlignment="1" applyProtection="1">
      <alignment horizontal="center"/>
      <protection locked="0"/>
    </xf>
    <xf numFmtId="0" fontId="0" fillId="7" borderId="7" xfId="0" applyFill="1" applyBorder="1" applyAlignment="1" applyProtection="1">
      <alignment horizontal="center" vertical="center"/>
      <protection locked="0"/>
    </xf>
    <xf numFmtId="164" fontId="0" fillId="7" borderId="5" xfId="0" applyNumberFormat="1" applyFill="1" applyBorder="1" applyAlignment="1" applyProtection="1">
      <alignment horizontal="center"/>
      <protection locked="0"/>
    </xf>
    <xf numFmtId="164" fontId="0" fillId="7" borderId="0" xfId="0" applyNumberFormat="1" applyFill="1" applyBorder="1" applyAlignment="1" applyProtection="1">
      <alignment horizontal="center"/>
      <protection locked="0"/>
    </xf>
    <xf numFmtId="164" fontId="0" fillId="7" borderId="0" xfId="0" applyNumberFormat="1" applyFill="1" applyAlignment="1" applyProtection="1">
      <alignment horizontal="center" vertical="center"/>
      <protection locked="0"/>
    </xf>
    <xf numFmtId="164" fontId="0" fillId="7" borderId="5" xfId="0" applyNumberFormat="1" applyFill="1" applyBorder="1" applyAlignment="1" applyProtection="1">
      <alignment horizontal="center" vertical="center"/>
      <protection locked="0"/>
    </xf>
    <xf numFmtId="164" fontId="0" fillId="7" borderId="0" xfId="0" applyNumberFormat="1" applyFill="1" applyBorder="1" applyAlignment="1" applyProtection="1">
      <alignment horizontal="center" vertical="center"/>
      <protection locked="0"/>
    </xf>
    <xf numFmtId="0" fontId="0" fillId="7" borderId="0" xfId="0" applyFill="1" applyAlignment="1" applyProtection="1">
      <alignment horizontal="center" vertical="center" wrapText="1"/>
      <protection locked="0"/>
    </xf>
    <xf numFmtId="164" fontId="0" fillId="7" borderId="18" xfId="0" applyNumberFormat="1" applyFill="1" applyBorder="1" applyAlignment="1">
      <alignment horizontal="center"/>
    </xf>
    <xf numFmtId="0" fontId="2" fillId="13" borderId="2" xfId="0" applyFont="1" applyFill="1" applyBorder="1" applyAlignment="1">
      <alignment horizontal="center" vertical="center"/>
    </xf>
    <xf numFmtId="0" fontId="2" fillId="10" borderId="15" xfId="0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 vertical="center"/>
    </xf>
    <xf numFmtId="0" fontId="4" fillId="7" borderId="0" xfId="1" applyFill="1" applyAlignment="1">
      <alignment horizontal="center" vertical="center" wrapText="1"/>
    </xf>
    <xf numFmtId="0" fontId="4" fillId="7" borderId="0" xfId="1" applyFill="1"/>
    <xf numFmtId="0" fontId="4" fillId="7" borderId="0" xfId="1" applyFill="1" applyAlignment="1">
      <alignment horizontal="center"/>
    </xf>
    <xf numFmtId="164" fontId="5" fillId="7" borderId="0" xfId="1" applyNumberFormat="1" applyFont="1" applyFill="1" applyAlignment="1">
      <alignment horizontal="center"/>
    </xf>
    <xf numFmtId="164" fontId="5" fillId="7" borderId="5" xfId="1" applyNumberFormat="1" applyFont="1" applyFill="1" applyBorder="1" applyAlignment="1">
      <alignment horizontal="center"/>
    </xf>
    <xf numFmtId="46" fontId="5" fillId="7" borderId="5" xfId="1" applyNumberFormat="1" applyFont="1" applyFill="1" applyBorder="1" applyAlignment="1">
      <alignment horizontal="center"/>
    </xf>
    <xf numFmtId="164" fontId="5" fillId="7" borderId="7" xfId="1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164" fontId="0" fillId="0" borderId="0" xfId="0" applyNumberFormat="1" applyFill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46" fontId="0" fillId="0" borderId="7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46" fontId="0" fillId="0" borderId="18" xfId="0" applyNumberFormat="1" applyFill="1" applyBorder="1" applyAlignment="1">
      <alignment horizontal="center"/>
    </xf>
    <xf numFmtId="0" fontId="0" fillId="7" borderId="7" xfId="1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5" fillId="7" borderId="0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1" fontId="0" fillId="15" borderId="0" xfId="0" applyNumberFormat="1" applyFill="1" applyAlignment="1">
      <alignment horizontal="center"/>
    </xf>
    <xf numFmtId="21" fontId="0" fillId="15" borderId="5" xfId="0" applyNumberFormat="1" applyFill="1" applyBorder="1" applyAlignment="1">
      <alignment horizontal="center"/>
    </xf>
    <xf numFmtId="21" fontId="0" fillId="15" borderId="0" xfId="0" applyNumberFormat="1" applyFill="1" applyAlignment="1" applyProtection="1">
      <alignment horizontal="center"/>
      <protection locked="0"/>
    </xf>
    <xf numFmtId="21" fontId="0" fillId="15" borderId="5" xfId="0" applyNumberFormat="1" applyFill="1" applyBorder="1" applyAlignment="1" applyProtection="1">
      <alignment horizontal="center"/>
      <protection locked="0"/>
    </xf>
    <xf numFmtId="21" fontId="0" fillId="15" borderId="0" xfId="0" applyNumberFormat="1" applyFill="1" applyBorder="1" applyAlignment="1" applyProtection="1">
      <alignment horizontal="center"/>
      <protection locked="0"/>
    </xf>
    <xf numFmtId="164" fontId="0" fillId="7" borderId="0" xfId="0" applyNumberFormat="1" applyFont="1" applyFill="1" applyAlignment="1">
      <alignment horizontal="center"/>
    </xf>
    <xf numFmtId="164" fontId="0" fillId="7" borderId="0" xfId="0" applyNumberFormat="1" applyFill="1" applyAlignment="1">
      <alignment horizontal="center" vertical="center" wrapText="1"/>
    </xf>
    <xf numFmtId="164" fontId="0" fillId="7" borderId="0" xfId="0" applyNumberFormat="1" applyFill="1"/>
    <xf numFmtId="164" fontId="0" fillId="7" borderId="0" xfId="0" applyNumberFormat="1" applyFill="1" applyBorder="1" applyAlignment="1">
      <alignment horizontal="center" vertical="center"/>
    </xf>
    <xf numFmtId="165" fontId="0" fillId="7" borderId="0" xfId="0" applyNumberFormat="1" applyFill="1"/>
    <xf numFmtId="164" fontId="6" fillId="16" borderId="0" xfId="2" applyNumberFormat="1" applyAlignment="1">
      <alignment horizontal="center"/>
    </xf>
    <xf numFmtId="164" fontId="6" fillId="16" borderId="5" xfId="2" applyNumberFormat="1" applyBorder="1" applyAlignment="1">
      <alignment horizontal="center"/>
    </xf>
    <xf numFmtId="0" fontId="0" fillId="7" borderId="18" xfId="0" applyFill="1" applyBorder="1"/>
    <xf numFmtId="0" fontId="0" fillId="7" borderId="5" xfId="0" applyFill="1" applyBorder="1"/>
    <xf numFmtId="164" fontId="0" fillId="7" borderId="5" xfId="0" applyNumberFormat="1" applyFont="1" applyFill="1" applyBorder="1" applyAlignment="1">
      <alignment horizontal="center"/>
    </xf>
    <xf numFmtId="0" fontId="3" fillId="10" borderId="0" xfId="0" applyFont="1" applyFill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0" fillId="3" borderId="8" xfId="0" applyFill="1" applyBorder="1" applyAlignment="1">
      <alignment horizontal="center"/>
    </xf>
    <xf numFmtId="0" fontId="2" fillId="13" borderId="0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horizontal="center" vertical="center" wrapText="1"/>
    </xf>
    <xf numFmtId="0" fontId="3" fillId="11" borderId="15" xfId="0" applyFont="1" applyFill="1" applyBorder="1" applyAlignment="1">
      <alignment horizontal="center" vertical="center"/>
    </xf>
    <xf numFmtId="0" fontId="2" fillId="10" borderId="15" xfId="0" applyFont="1" applyFill="1" applyBorder="1" applyAlignment="1">
      <alignment horizontal="center"/>
    </xf>
    <xf numFmtId="0" fontId="1" fillId="12" borderId="3" xfId="0" applyFont="1" applyFill="1" applyBorder="1" applyAlignment="1">
      <alignment horizontal="center"/>
    </xf>
    <xf numFmtId="0" fontId="1" fillId="12" borderId="0" xfId="0" applyFont="1" applyFill="1" applyAlignment="1">
      <alignment horizontal="center" vertical="center"/>
    </xf>
    <xf numFmtId="0" fontId="1" fillId="12" borderId="0" xfId="0" applyNumberFormat="1" applyFont="1" applyFill="1" applyBorder="1" applyAlignment="1">
      <alignment horizontal="center" vertical="center"/>
    </xf>
    <xf numFmtId="0" fontId="2" fillId="13" borderId="0" xfId="0" applyFont="1" applyFill="1" applyBorder="1" applyAlignment="1">
      <alignment horizontal="center" vertical="center"/>
    </xf>
    <xf numFmtId="0" fontId="2" fillId="13" borderId="2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49" fontId="0" fillId="7" borderId="9" xfId="0" applyNumberFormat="1" applyFill="1" applyBorder="1" applyAlignment="1">
      <alignment horizontal="center"/>
    </xf>
    <xf numFmtId="49" fontId="0" fillId="7" borderId="10" xfId="0" applyNumberFormat="1" applyFill="1" applyBorder="1" applyAlignment="1">
      <alignment horizontal="center"/>
    </xf>
    <xf numFmtId="49" fontId="0" fillId="7" borderId="11" xfId="0" applyNumberFormat="1" applyFill="1" applyBorder="1" applyAlignment="1">
      <alignment horizontal="center"/>
    </xf>
    <xf numFmtId="0" fontId="2" fillId="8" borderId="0" xfId="0" applyFont="1" applyFill="1" applyAlignment="1">
      <alignment horizontal="center" wrapText="1"/>
    </xf>
    <xf numFmtId="0" fontId="2" fillId="8" borderId="20" xfId="0" applyFont="1" applyFill="1" applyBorder="1" applyAlignment="1">
      <alignment horizontal="center" wrapText="1"/>
    </xf>
  </cellXfs>
  <cellStyles count="3">
    <cellStyle name="Bom" xfId="2" builtinId="26"/>
    <cellStyle name="Neutra" xfId="1" builtinId="28"/>
    <cellStyle name="Normal" xfId="0" builtinId="0"/>
  </cellStyles>
  <dxfs count="10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2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theme="3" tint="0.39994506668294322"/>
      </font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theme="3" tint="0.39994506668294322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2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theme="3" tint="0.39994506668294322"/>
      </font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theme="3" tint="0.39994506668294322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2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theme="3" tint="0.39994506668294322"/>
      </font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theme="3" tint="0.39994506668294322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2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theme="3" tint="0.39994506668294322"/>
      </font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theme="3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2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theme="3" tint="0.39994506668294322"/>
      </font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theme="3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2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theme="3" tint="0.39994506668294322"/>
      </font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theme="3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2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theme="3" tint="0.39994506668294322"/>
      </font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theme="3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2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theme="3" tint="0.39994506668294322"/>
      </font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theme="3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theme="3" tint="0.39994506668294322"/>
      </font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theme="3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2" tint="-0.24994659260841701"/>
        </patternFill>
      </fill>
    </dxf>
    <dxf>
      <font>
        <color auto="1"/>
      </font>
      <fill>
        <patternFill>
          <bgColor theme="2" tint="-0.24994659260841701"/>
        </patternFill>
      </fill>
    </dxf>
    <dxf>
      <font>
        <color auto="1"/>
      </font>
      <fill>
        <patternFill>
          <bgColor theme="2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theme="3" tint="0.39994506668294322"/>
      </font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theme="3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2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theme="3" tint="0.39994506668294322"/>
      </font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theme="3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2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theme="3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2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theme="3" tint="0.39994506668294322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152"/>
  <sheetViews>
    <sheetView workbookViewId="0">
      <selection activeCell="E26" sqref="E26"/>
    </sheetView>
  </sheetViews>
  <sheetFormatPr defaultRowHeight="15"/>
  <cols>
    <col min="1" max="1" width="14.42578125" style="2" customWidth="1"/>
    <col min="2" max="2" width="13.7109375" bestFit="1" customWidth="1"/>
    <col min="3" max="5" width="13.7109375" customWidth="1"/>
    <col min="6" max="6" width="18" customWidth="1"/>
    <col min="7" max="12" width="13.7109375" customWidth="1"/>
    <col min="13" max="72" width="9.140625" style="2"/>
  </cols>
  <sheetData>
    <row r="1" spans="2:13" s="2" customFormat="1"/>
    <row r="2" spans="2:13" s="2" customFormat="1"/>
    <row r="3" spans="2:13" s="2" customFormat="1"/>
    <row r="4" spans="2:13">
      <c r="B4" s="102" t="s">
        <v>12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</row>
    <row r="5" spans="2:13" ht="15.75" thickBot="1">
      <c r="B5" s="3"/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8"/>
    </row>
    <row r="6" spans="2:13">
      <c r="B6" s="5" t="s">
        <v>13</v>
      </c>
      <c r="C6" s="104" t="s">
        <v>26</v>
      </c>
      <c r="D6" s="104"/>
      <c r="E6" s="104"/>
      <c r="F6" s="104"/>
      <c r="G6" s="14" t="s">
        <v>25</v>
      </c>
      <c r="H6" s="104" t="s">
        <v>27</v>
      </c>
      <c r="I6" s="104"/>
      <c r="J6" s="104"/>
      <c r="K6" s="104"/>
      <c r="L6" s="2"/>
    </row>
    <row r="7" spans="2:13">
      <c r="B7" s="5" t="s">
        <v>14</v>
      </c>
      <c r="C7" s="1"/>
      <c r="D7" s="2"/>
      <c r="E7" s="2"/>
      <c r="F7" s="2"/>
      <c r="G7" s="1"/>
      <c r="H7" s="1"/>
      <c r="I7" s="2"/>
      <c r="J7" s="2"/>
      <c r="K7" s="2"/>
      <c r="L7" s="1"/>
    </row>
    <row r="8" spans="2:13" ht="15.75" thickBot="1">
      <c r="B8" s="6" t="s">
        <v>28</v>
      </c>
      <c r="C8" s="7"/>
      <c r="D8" s="105"/>
      <c r="E8" s="105"/>
      <c r="F8" s="105"/>
      <c r="G8" s="7"/>
      <c r="H8" s="7"/>
      <c r="I8" s="105"/>
      <c r="J8" s="105"/>
      <c r="K8" s="105"/>
      <c r="L8" s="7"/>
    </row>
    <row r="9" spans="2:13" s="2" customFormat="1" ht="15.75" thickTop="1"/>
    <row r="10" spans="2:13" s="2" customFormat="1"/>
    <row r="11" spans="2:13" s="2" customFormat="1"/>
    <row r="12" spans="2:13" s="2" customFormat="1">
      <c r="F12" s="102" t="s">
        <v>29</v>
      </c>
      <c r="G12" s="102"/>
    </row>
    <row r="13" spans="2:13" s="2" customFormat="1" ht="15.75" thickBot="1">
      <c r="F13" s="11" t="s">
        <v>32</v>
      </c>
      <c r="G13" s="11" t="s">
        <v>33</v>
      </c>
    </row>
    <row r="14" spans="2:13" s="2" customFormat="1">
      <c r="F14" s="12" t="s">
        <v>30</v>
      </c>
      <c r="G14" s="9">
        <v>40</v>
      </c>
    </row>
    <row r="15" spans="2:13" s="2" customFormat="1">
      <c r="F15" s="12" t="s">
        <v>90</v>
      </c>
      <c r="G15" s="9">
        <v>40</v>
      </c>
    </row>
    <row r="16" spans="2:13" s="2" customFormat="1">
      <c r="F16" s="12" t="s">
        <v>89</v>
      </c>
      <c r="G16" s="9">
        <v>30</v>
      </c>
    </row>
    <row r="17" spans="4:11" s="2" customFormat="1">
      <c r="F17" s="12" t="s">
        <v>31</v>
      </c>
      <c r="G17" s="9">
        <v>25</v>
      </c>
    </row>
    <row r="18" spans="4:11" s="2" customFormat="1" ht="15.75" thickBot="1">
      <c r="F18" s="13" t="s">
        <v>31</v>
      </c>
      <c r="G18" s="10">
        <v>20</v>
      </c>
    </row>
    <row r="19" spans="4:11" s="2" customFormat="1" ht="15.75" thickTop="1"/>
    <row r="20" spans="4:11" s="2" customFormat="1"/>
    <row r="21" spans="4:11" s="2" customFormat="1"/>
    <row r="22" spans="4:11" s="2" customFormat="1">
      <c r="D22" s="103" t="s">
        <v>34</v>
      </c>
      <c r="E22" s="103"/>
      <c r="F22" s="103"/>
      <c r="G22" s="103"/>
      <c r="H22" s="103"/>
      <c r="I22" s="103"/>
      <c r="J22" s="103"/>
      <c r="K22" s="103"/>
    </row>
    <row r="23" spans="4:11" s="2" customFormat="1">
      <c r="D23" s="101" t="s">
        <v>34</v>
      </c>
      <c r="E23" s="101"/>
      <c r="F23" s="101"/>
      <c r="G23" s="101"/>
      <c r="H23" s="101"/>
      <c r="I23" s="101"/>
      <c r="J23" s="101"/>
      <c r="K23" s="101"/>
    </row>
    <row r="24" spans="4:11" s="2" customFormat="1">
      <c r="D24" s="9">
        <v>1</v>
      </c>
      <c r="E24" s="2" t="s">
        <v>35</v>
      </c>
    </row>
    <row r="25" spans="4:11" s="2" customFormat="1">
      <c r="D25" s="9">
        <v>2</v>
      </c>
      <c r="E25" s="2" t="s">
        <v>36</v>
      </c>
    </row>
    <row r="26" spans="4:11" s="2" customFormat="1">
      <c r="D26" s="9">
        <v>3</v>
      </c>
      <c r="E26" s="2" t="s">
        <v>37</v>
      </c>
    </row>
    <row r="27" spans="4:11" s="2" customFormat="1">
      <c r="D27" s="101" t="s">
        <v>38</v>
      </c>
      <c r="E27" s="101"/>
      <c r="F27" s="101"/>
      <c r="G27" s="101"/>
      <c r="H27" s="101"/>
      <c r="I27" s="101"/>
      <c r="J27" s="101"/>
      <c r="K27" s="101"/>
    </row>
    <row r="28" spans="4:11" s="2" customFormat="1">
      <c r="D28" s="9">
        <v>1</v>
      </c>
      <c r="E28" s="2" t="s">
        <v>39</v>
      </c>
    </row>
    <row r="29" spans="4:11" s="2" customFormat="1">
      <c r="D29" s="9">
        <v>2</v>
      </c>
      <c r="E29" s="2" t="s">
        <v>41</v>
      </c>
    </row>
    <row r="30" spans="4:11" s="2" customFormat="1">
      <c r="D30" s="9">
        <v>3</v>
      </c>
      <c r="E30" s="2" t="s">
        <v>40</v>
      </c>
    </row>
    <row r="31" spans="4:11" s="2" customFormat="1">
      <c r="D31" s="101" t="s">
        <v>0</v>
      </c>
      <c r="E31" s="101"/>
      <c r="F31" s="101"/>
      <c r="G31" s="101"/>
      <c r="H31" s="101"/>
      <c r="I31" s="101"/>
      <c r="J31" s="101"/>
      <c r="K31" s="101"/>
    </row>
    <row r="32" spans="4:11" s="2" customFormat="1">
      <c r="D32" s="9">
        <v>1</v>
      </c>
      <c r="E32" s="2" t="s">
        <v>42</v>
      </c>
    </row>
    <row r="33" spans="4:5" s="2" customFormat="1">
      <c r="D33" s="9">
        <v>2</v>
      </c>
      <c r="E33" s="2" t="s">
        <v>43</v>
      </c>
    </row>
    <row r="34" spans="4:5" s="2" customFormat="1">
      <c r="D34" s="9">
        <v>3</v>
      </c>
      <c r="E34" s="2" t="s">
        <v>44</v>
      </c>
    </row>
    <row r="35" spans="4:5" s="2" customFormat="1"/>
    <row r="36" spans="4:5" s="2" customFormat="1"/>
    <row r="37" spans="4:5" s="2" customFormat="1"/>
    <row r="38" spans="4:5" s="2" customFormat="1"/>
    <row r="39" spans="4:5" s="2" customFormat="1"/>
    <row r="40" spans="4:5" s="2" customFormat="1" ht="17.25" customHeight="1"/>
    <row r="41" spans="4:5" s="2" customFormat="1"/>
    <row r="42" spans="4:5" s="2" customFormat="1"/>
    <row r="43" spans="4:5" s="2" customFormat="1"/>
    <row r="44" spans="4:5" s="2" customFormat="1"/>
    <row r="45" spans="4:5" s="2" customFormat="1"/>
    <row r="46" spans="4:5" s="2" customFormat="1"/>
    <row r="47" spans="4:5" s="2" customFormat="1"/>
    <row r="48" spans="4:5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pans="7:7" s="2" customFormat="1"/>
    <row r="130" spans="7:7" s="2" customFormat="1">
      <c r="G130" s="35"/>
    </row>
    <row r="131" spans="7:7" s="2" customFormat="1"/>
    <row r="132" spans="7:7" s="2" customFormat="1"/>
    <row r="133" spans="7:7" s="2" customFormat="1"/>
    <row r="134" spans="7:7" s="2" customFormat="1"/>
    <row r="135" spans="7:7" s="2" customFormat="1"/>
    <row r="136" spans="7:7" s="2" customFormat="1"/>
    <row r="137" spans="7:7" s="2" customFormat="1"/>
    <row r="138" spans="7:7" s="2" customFormat="1"/>
    <row r="139" spans="7:7" s="2" customFormat="1"/>
    <row r="140" spans="7:7" s="2" customFormat="1"/>
    <row r="141" spans="7:7" s="2" customFormat="1"/>
    <row r="142" spans="7:7" s="2" customFormat="1"/>
    <row r="143" spans="7:7" s="2" customFormat="1"/>
    <row r="144" spans="7:7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</sheetData>
  <mergeCells count="10">
    <mergeCell ref="D31:K31"/>
    <mergeCell ref="B4:L4"/>
    <mergeCell ref="F12:G12"/>
    <mergeCell ref="D22:K22"/>
    <mergeCell ref="D23:K23"/>
    <mergeCell ref="D27:K27"/>
    <mergeCell ref="C6:F6"/>
    <mergeCell ref="H6:K6"/>
    <mergeCell ref="D8:F8"/>
    <mergeCell ref="I8:K8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C43"/>
  <sheetViews>
    <sheetView tabSelected="1" workbookViewId="0">
      <selection activeCell="D26" sqref="D26"/>
    </sheetView>
  </sheetViews>
  <sheetFormatPr defaultColWidth="9.140625" defaultRowHeight="15"/>
  <cols>
    <col min="1" max="1" width="18.140625" style="2" customWidth="1"/>
    <col min="2" max="3" width="12" style="2" customWidth="1"/>
    <col min="4" max="7" width="9.140625" style="2"/>
    <col min="8" max="8" width="10.140625" style="2" bestFit="1" customWidth="1"/>
    <col min="9" max="9" width="13.140625" style="2" customWidth="1"/>
    <col min="10" max="10" width="37.7109375" style="2" customWidth="1"/>
    <col min="11" max="11" width="10.140625" style="2" bestFit="1" customWidth="1"/>
    <col min="12" max="12" width="9.140625" style="2" customWidth="1"/>
    <col min="13" max="27" width="9.140625" style="2"/>
    <col min="28" max="28" width="15.140625" style="2" bestFit="1" customWidth="1"/>
    <col min="29" max="16384" width="9.140625" style="2"/>
  </cols>
  <sheetData>
    <row r="1" spans="1:29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29" ht="15.75" thickBot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29" ht="15.75" thickBot="1">
      <c r="A3" s="14" t="s">
        <v>1</v>
      </c>
      <c r="B3" s="117"/>
      <c r="C3" s="118"/>
      <c r="D3" s="118"/>
      <c r="E3" s="118"/>
      <c r="F3" s="118"/>
      <c r="G3" s="118"/>
      <c r="H3" s="118"/>
      <c r="I3" s="118"/>
      <c r="J3" s="119"/>
    </row>
    <row r="4" spans="1:29" ht="15.75" thickBot="1">
      <c r="A4" s="120" t="s">
        <v>80</v>
      </c>
      <c r="B4" s="120"/>
      <c r="C4" s="38">
        <v>30</v>
      </c>
      <c r="D4" s="44"/>
      <c r="E4" s="44"/>
      <c r="F4" s="44"/>
      <c r="G4" s="44"/>
      <c r="H4" s="44"/>
      <c r="I4" s="44"/>
      <c r="J4" s="44"/>
    </row>
    <row r="5" spans="1:29">
      <c r="A5" s="45"/>
      <c r="B5" s="44"/>
      <c r="C5" s="44"/>
      <c r="D5" s="44"/>
      <c r="E5" s="44"/>
      <c r="F5" s="115" t="s">
        <v>45</v>
      </c>
      <c r="G5" s="116"/>
      <c r="H5" s="116"/>
      <c r="I5" s="116"/>
      <c r="J5" s="15">
        <f>H40</f>
        <v>0</v>
      </c>
      <c r="K5" s="35"/>
    </row>
    <row r="6" spans="1:29">
      <c r="A6" s="112" t="s">
        <v>57</v>
      </c>
      <c r="B6" s="112"/>
      <c r="C6" s="112"/>
      <c r="D6" s="112"/>
      <c r="E6" s="112"/>
      <c r="F6" s="112"/>
      <c r="G6" s="112"/>
      <c r="H6" s="112"/>
      <c r="I6" s="112"/>
      <c r="J6" s="112"/>
    </row>
    <row r="7" spans="1:29">
      <c r="A7" s="113" t="s">
        <v>2</v>
      </c>
      <c r="B7" s="106" t="s">
        <v>3</v>
      </c>
      <c r="C7" s="106" t="s">
        <v>81</v>
      </c>
      <c r="D7" s="113" t="s">
        <v>4</v>
      </c>
      <c r="E7" s="113"/>
      <c r="F7" s="113"/>
      <c r="G7" s="113"/>
      <c r="H7" s="106" t="s">
        <v>78</v>
      </c>
      <c r="I7" s="106" t="s">
        <v>9</v>
      </c>
      <c r="J7" s="106" t="s">
        <v>11</v>
      </c>
    </row>
    <row r="8" spans="1:29">
      <c r="A8" s="113"/>
      <c r="B8" s="106"/>
      <c r="C8" s="106"/>
      <c r="D8" s="113" t="s">
        <v>5</v>
      </c>
      <c r="E8" s="113"/>
      <c r="F8" s="113" t="s">
        <v>8</v>
      </c>
      <c r="G8" s="113"/>
      <c r="H8" s="106"/>
      <c r="I8" s="106"/>
      <c r="J8" s="106"/>
    </row>
    <row r="9" spans="1:29" ht="15.75" customHeight="1" thickBot="1">
      <c r="A9" s="114"/>
      <c r="B9" s="107"/>
      <c r="C9" s="107"/>
      <c r="D9" s="39" t="s">
        <v>6</v>
      </c>
      <c r="E9" s="39" t="s">
        <v>7</v>
      </c>
      <c r="F9" s="39" t="s">
        <v>6</v>
      </c>
      <c r="G9" s="39" t="s">
        <v>7</v>
      </c>
      <c r="H9" s="107"/>
      <c r="I9" s="107"/>
      <c r="J9" s="107"/>
    </row>
    <row r="10" spans="1:29">
      <c r="A10" s="18">
        <v>42248</v>
      </c>
      <c r="B10" s="19" t="str">
        <f>TEXT(A10,"ddd")</f>
        <v>Tue</v>
      </c>
      <c r="C10" s="31" t="s">
        <v>74</v>
      </c>
      <c r="D10" s="20"/>
      <c r="E10" s="24"/>
      <c r="F10" s="20"/>
      <c r="G10" s="24"/>
      <c r="H10" s="33"/>
      <c r="I10" s="22">
        <f>(E10-D10)+(G10-F10)</f>
        <v>0</v>
      </c>
      <c r="J10" s="23"/>
    </row>
    <row r="11" spans="1:29">
      <c r="A11" s="18">
        <v>42249</v>
      </c>
      <c r="B11" s="19" t="str">
        <f t="shared" ref="B11:B26" si="0">TEXT(A11,"ddd")</f>
        <v>Wed</v>
      </c>
      <c r="C11" s="32" t="s">
        <v>74</v>
      </c>
      <c r="D11" s="20"/>
      <c r="E11" s="24"/>
      <c r="F11" s="20"/>
      <c r="G11" s="24"/>
      <c r="H11" s="34"/>
      <c r="I11" s="25">
        <f>(E11-D11)+(G11-F11)</f>
        <v>0</v>
      </c>
      <c r="J11" s="23"/>
    </row>
    <row r="12" spans="1:29">
      <c r="A12" s="18">
        <v>42250</v>
      </c>
      <c r="B12" s="19" t="str">
        <f t="shared" si="0"/>
        <v>Thu</v>
      </c>
      <c r="C12" s="32" t="s">
        <v>74</v>
      </c>
      <c r="D12" s="20"/>
      <c r="E12" s="24"/>
      <c r="F12" s="20"/>
      <c r="G12" s="24"/>
      <c r="H12" s="34"/>
      <c r="I12" s="25">
        <f t="shared" ref="I12:I39" si="1">(E12-D12)+(G12-F12)</f>
        <v>0</v>
      </c>
      <c r="J12" s="23"/>
      <c r="AB12" s="2" t="s">
        <v>64</v>
      </c>
      <c r="AC12" s="9" t="s">
        <v>71</v>
      </c>
    </row>
    <row r="13" spans="1:29">
      <c r="A13" s="18">
        <v>42251</v>
      </c>
      <c r="B13" s="19" t="str">
        <f t="shared" si="0"/>
        <v>Fri</v>
      </c>
      <c r="C13" s="32" t="s">
        <v>74</v>
      </c>
      <c r="D13" s="20">
        <v>0.37847222222222227</v>
      </c>
      <c r="E13" s="24">
        <v>0.51041666666666663</v>
      </c>
      <c r="F13" s="20">
        <v>0.52777777777777779</v>
      </c>
      <c r="G13" s="24">
        <v>0.66666666666666663</v>
      </c>
      <c r="H13" s="34"/>
      <c r="I13" s="25">
        <f t="shared" si="1"/>
        <v>0.2708333333333332</v>
      </c>
      <c r="J13" s="23"/>
      <c r="AB13" s="2" t="s">
        <v>65</v>
      </c>
      <c r="AC13" s="9" t="s">
        <v>66</v>
      </c>
    </row>
    <row r="14" spans="1:29">
      <c r="A14" s="18">
        <v>42252</v>
      </c>
      <c r="B14" s="19" t="str">
        <f t="shared" si="0"/>
        <v>Sat</v>
      </c>
      <c r="C14" s="32" t="s">
        <v>71</v>
      </c>
      <c r="D14" s="20"/>
      <c r="E14" s="24"/>
      <c r="F14" s="20"/>
      <c r="G14" s="24"/>
      <c r="H14" s="34"/>
      <c r="I14" s="25">
        <f t="shared" si="1"/>
        <v>0</v>
      </c>
      <c r="J14" s="23"/>
      <c r="AB14" s="2" t="s">
        <v>67</v>
      </c>
      <c r="AC14" s="9" t="s">
        <v>72</v>
      </c>
    </row>
    <row r="15" spans="1:29">
      <c r="A15" s="18">
        <v>42253</v>
      </c>
      <c r="B15" s="19" t="str">
        <f t="shared" si="0"/>
        <v>Sun</v>
      </c>
      <c r="C15" s="32" t="s">
        <v>71</v>
      </c>
      <c r="D15" s="20"/>
      <c r="E15" s="24"/>
      <c r="F15" s="20"/>
      <c r="G15" s="24"/>
      <c r="H15" s="34"/>
      <c r="I15" s="25">
        <f t="shared" si="1"/>
        <v>0</v>
      </c>
      <c r="J15" s="23"/>
      <c r="AB15" s="2" t="s">
        <v>68</v>
      </c>
      <c r="AC15" s="9" t="s">
        <v>73</v>
      </c>
    </row>
    <row r="16" spans="1:29">
      <c r="A16" s="18">
        <v>42254</v>
      </c>
      <c r="B16" s="19" t="str">
        <f t="shared" si="0"/>
        <v>Mon</v>
      </c>
      <c r="C16" s="32" t="s">
        <v>74</v>
      </c>
      <c r="D16" s="20"/>
      <c r="E16" s="24"/>
      <c r="F16" s="20">
        <v>0.52083333333333337</v>
      </c>
      <c r="G16" s="24">
        <v>0.70833333333333337</v>
      </c>
      <c r="H16" s="34"/>
      <c r="I16" s="25">
        <f t="shared" si="1"/>
        <v>0.1875</v>
      </c>
      <c r="J16" s="23"/>
      <c r="AB16" s="2" t="s">
        <v>69</v>
      </c>
      <c r="AC16" s="9" t="s">
        <v>74</v>
      </c>
    </row>
    <row r="17" spans="1:29">
      <c r="A17" s="18">
        <v>42255</v>
      </c>
      <c r="B17" s="19" t="str">
        <f t="shared" si="0"/>
        <v>Tue</v>
      </c>
      <c r="C17" s="32" t="s">
        <v>74</v>
      </c>
      <c r="D17" s="20"/>
      <c r="E17" s="24"/>
      <c r="F17" s="20"/>
      <c r="G17" s="24"/>
      <c r="H17" s="34"/>
      <c r="I17" s="25">
        <f t="shared" si="1"/>
        <v>0</v>
      </c>
      <c r="J17" s="23"/>
      <c r="AB17" s="2" t="s">
        <v>70</v>
      </c>
      <c r="AC17" s="9" t="s">
        <v>75</v>
      </c>
    </row>
    <row r="18" spans="1:29">
      <c r="A18" s="18">
        <v>42256</v>
      </c>
      <c r="B18" s="19" t="str">
        <f t="shared" si="0"/>
        <v>Wed</v>
      </c>
      <c r="C18" s="32" t="s">
        <v>74</v>
      </c>
      <c r="D18" s="20">
        <v>0.375</v>
      </c>
      <c r="E18" s="24">
        <v>0.52777777777777779</v>
      </c>
      <c r="F18" s="20">
        <v>0.55208333333333337</v>
      </c>
      <c r="G18" s="24">
        <v>0.72916666666666663</v>
      </c>
      <c r="H18" s="34"/>
      <c r="I18" s="25">
        <f t="shared" si="1"/>
        <v>0.32986111111111105</v>
      </c>
      <c r="J18" s="23"/>
      <c r="AB18" s="2" t="s">
        <v>76</v>
      </c>
      <c r="AC18" s="9" t="s">
        <v>77</v>
      </c>
    </row>
    <row r="19" spans="1:29">
      <c r="A19" s="18">
        <v>42257</v>
      </c>
      <c r="B19" s="19" t="str">
        <f t="shared" si="0"/>
        <v>Thu</v>
      </c>
      <c r="C19" s="32" t="s">
        <v>74</v>
      </c>
      <c r="D19" s="20"/>
      <c r="E19" s="24"/>
      <c r="F19" s="20">
        <v>0.52083333333333337</v>
      </c>
      <c r="G19" s="24">
        <v>0.72916666666666663</v>
      </c>
      <c r="H19" s="34"/>
      <c r="I19" s="25">
        <f t="shared" si="1"/>
        <v>0.20833333333333326</v>
      </c>
      <c r="J19" s="23"/>
      <c r="AB19" s="2" t="s">
        <v>95</v>
      </c>
      <c r="AC19" s="2" t="s">
        <v>94</v>
      </c>
    </row>
    <row r="20" spans="1:29">
      <c r="A20" s="18">
        <v>42258</v>
      </c>
      <c r="B20" s="19" t="str">
        <f t="shared" si="0"/>
        <v>Fri</v>
      </c>
      <c r="C20" s="32" t="s">
        <v>74</v>
      </c>
      <c r="D20" s="20">
        <v>0.375</v>
      </c>
      <c r="E20" s="24">
        <v>0.42708333333333331</v>
      </c>
      <c r="F20" s="20">
        <v>0.4375</v>
      </c>
      <c r="G20" s="24">
        <v>0.625</v>
      </c>
      <c r="H20" s="34"/>
      <c r="I20" s="25">
        <f t="shared" si="1"/>
        <v>0.23958333333333331</v>
      </c>
      <c r="J20" s="23"/>
    </row>
    <row r="21" spans="1:29">
      <c r="A21" s="18">
        <v>42259</v>
      </c>
      <c r="B21" s="19" t="str">
        <f t="shared" si="0"/>
        <v>Sat</v>
      </c>
      <c r="C21" s="32" t="s">
        <v>71</v>
      </c>
      <c r="D21" s="20"/>
      <c r="E21" s="24"/>
      <c r="F21" s="20"/>
      <c r="G21" s="24"/>
      <c r="H21" s="34"/>
      <c r="I21" s="25">
        <f t="shared" si="1"/>
        <v>0</v>
      </c>
      <c r="J21" s="23"/>
    </row>
    <row r="22" spans="1:29">
      <c r="A22" s="18">
        <v>42260</v>
      </c>
      <c r="B22" s="19" t="str">
        <f t="shared" si="0"/>
        <v>Sun</v>
      </c>
      <c r="C22" s="32" t="s">
        <v>71</v>
      </c>
      <c r="D22" s="20"/>
      <c r="E22" s="24"/>
      <c r="F22" s="20"/>
      <c r="G22" s="24"/>
      <c r="H22" s="34"/>
      <c r="I22" s="25">
        <f t="shared" si="1"/>
        <v>0</v>
      </c>
      <c r="J22" s="23"/>
    </row>
    <row r="23" spans="1:29">
      <c r="A23" s="18">
        <v>42261</v>
      </c>
      <c r="B23" s="19" t="str">
        <f t="shared" si="0"/>
        <v>Mon</v>
      </c>
      <c r="C23" s="32" t="s">
        <v>74</v>
      </c>
      <c r="D23" s="20">
        <v>0.3611111111111111</v>
      </c>
      <c r="E23" s="24">
        <v>0.5</v>
      </c>
      <c r="F23" s="20">
        <v>0.52083333333333337</v>
      </c>
      <c r="G23" s="24">
        <v>0.66666666666666663</v>
      </c>
      <c r="H23" s="34"/>
      <c r="I23" s="25">
        <f t="shared" si="1"/>
        <v>0.28472222222222215</v>
      </c>
      <c r="J23" s="23"/>
    </row>
    <row r="24" spans="1:29">
      <c r="A24" s="18">
        <v>42262</v>
      </c>
      <c r="B24" s="19" t="str">
        <f t="shared" si="0"/>
        <v>Tue</v>
      </c>
      <c r="C24" s="32" t="s">
        <v>74</v>
      </c>
      <c r="D24" s="20">
        <v>0.40972222222222227</v>
      </c>
      <c r="E24" s="24">
        <v>0.49305555555555558</v>
      </c>
      <c r="F24" s="20">
        <v>0.53472222222222221</v>
      </c>
      <c r="G24" s="24">
        <v>0.70138888888888884</v>
      </c>
      <c r="H24" s="34"/>
      <c r="I24" s="25">
        <f t="shared" si="1"/>
        <v>0.24999999999999994</v>
      </c>
      <c r="J24" s="23"/>
    </row>
    <row r="25" spans="1:29">
      <c r="A25" s="18">
        <v>42263</v>
      </c>
      <c r="B25" s="19" t="str">
        <f t="shared" si="0"/>
        <v>Wed</v>
      </c>
      <c r="C25" s="32" t="s">
        <v>74</v>
      </c>
      <c r="D25" s="20">
        <v>0.33333333333333331</v>
      </c>
      <c r="E25" s="24">
        <v>0.5</v>
      </c>
      <c r="F25" s="20">
        <v>0.52083333333333337</v>
      </c>
      <c r="G25" s="24">
        <v>0.66666666666666663</v>
      </c>
      <c r="H25" s="34"/>
      <c r="I25" s="25">
        <f t="shared" si="1"/>
        <v>0.31249999999999994</v>
      </c>
      <c r="J25" s="23"/>
    </row>
    <row r="26" spans="1:29">
      <c r="A26" s="18">
        <v>42264</v>
      </c>
      <c r="B26" s="19" t="str">
        <f t="shared" si="0"/>
        <v>Thu</v>
      </c>
      <c r="C26" s="32" t="s">
        <v>74</v>
      </c>
      <c r="D26" s="20"/>
      <c r="E26" s="24"/>
      <c r="F26" s="20"/>
      <c r="G26" s="24"/>
      <c r="H26" s="34"/>
      <c r="I26" s="25">
        <f t="shared" si="1"/>
        <v>0</v>
      </c>
      <c r="J26" s="23"/>
    </row>
    <row r="27" spans="1:29" s="12" customFormat="1">
      <c r="A27" s="18">
        <v>42265</v>
      </c>
      <c r="B27" s="19" t="str">
        <f>TEXT(A27,"ddd")</f>
        <v>Fri</v>
      </c>
      <c r="C27" s="32" t="s">
        <v>74</v>
      </c>
      <c r="D27" s="20"/>
      <c r="E27" s="24"/>
      <c r="F27" s="20"/>
      <c r="G27" s="24"/>
      <c r="H27" s="34"/>
      <c r="I27" s="28">
        <f t="shared" si="1"/>
        <v>0</v>
      </c>
      <c r="J27" s="23"/>
    </row>
    <row r="28" spans="1:29">
      <c r="A28" s="18">
        <v>42266</v>
      </c>
      <c r="B28" s="19" t="str">
        <f t="shared" ref="B28:B39" si="2">TEXT(A28,"ddd")</f>
        <v>Sat</v>
      </c>
      <c r="C28" s="32" t="s">
        <v>71</v>
      </c>
      <c r="D28" s="20"/>
      <c r="E28" s="24"/>
      <c r="F28" s="20"/>
      <c r="G28" s="24"/>
      <c r="H28" s="34"/>
      <c r="I28" s="25">
        <f t="shared" si="1"/>
        <v>0</v>
      </c>
      <c r="J28" s="23"/>
    </row>
    <row r="29" spans="1:29">
      <c r="A29" s="18">
        <v>42267</v>
      </c>
      <c r="B29" s="19" t="str">
        <f t="shared" si="2"/>
        <v>Sun</v>
      </c>
      <c r="C29" s="32" t="s">
        <v>71</v>
      </c>
      <c r="D29" s="20"/>
      <c r="E29" s="24"/>
      <c r="F29" s="20"/>
      <c r="G29" s="24"/>
      <c r="H29" s="34"/>
      <c r="I29" s="25">
        <f t="shared" si="1"/>
        <v>0</v>
      </c>
      <c r="J29" s="23"/>
    </row>
    <row r="30" spans="1:29">
      <c r="A30" s="18">
        <v>42268</v>
      </c>
      <c r="B30" s="19" t="str">
        <f t="shared" si="2"/>
        <v>Mon</v>
      </c>
      <c r="C30" s="32" t="s">
        <v>74</v>
      </c>
      <c r="D30" s="20"/>
      <c r="E30" s="24"/>
      <c r="F30" s="20"/>
      <c r="G30" s="24"/>
      <c r="H30" s="34"/>
      <c r="I30" s="25">
        <f t="shared" si="1"/>
        <v>0</v>
      </c>
      <c r="J30" s="23"/>
    </row>
    <row r="31" spans="1:29">
      <c r="A31" s="18">
        <v>42269</v>
      </c>
      <c r="B31" s="19" t="str">
        <f t="shared" si="2"/>
        <v>Tue</v>
      </c>
      <c r="C31" s="32" t="s">
        <v>74</v>
      </c>
      <c r="D31" s="20"/>
      <c r="E31" s="24"/>
      <c r="F31" s="20"/>
      <c r="G31" s="24"/>
      <c r="H31" s="34"/>
      <c r="I31" s="25">
        <f t="shared" si="1"/>
        <v>0</v>
      </c>
      <c r="J31" s="23"/>
    </row>
    <row r="32" spans="1:29">
      <c r="A32" s="18">
        <v>42270</v>
      </c>
      <c r="B32" s="19" t="str">
        <f t="shared" si="2"/>
        <v>Wed</v>
      </c>
      <c r="C32" s="32" t="s">
        <v>74</v>
      </c>
      <c r="D32" s="20"/>
      <c r="E32" s="24"/>
      <c r="F32" s="20"/>
      <c r="G32" s="24"/>
      <c r="H32" s="34"/>
      <c r="I32" s="25">
        <f t="shared" si="1"/>
        <v>0</v>
      </c>
      <c r="J32" s="23"/>
    </row>
    <row r="33" spans="1:13">
      <c r="A33" s="18">
        <v>42271</v>
      </c>
      <c r="B33" s="19" t="str">
        <f t="shared" si="2"/>
        <v>Thu</v>
      </c>
      <c r="C33" s="32" t="s">
        <v>74</v>
      </c>
      <c r="D33" s="20"/>
      <c r="E33" s="24"/>
      <c r="F33" s="20"/>
      <c r="G33" s="24"/>
      <c r="H33" s="34"/>
      <c r="I33" s="25">
        <f t="shared" si="1"/>
        <v>0</v>
      </c>
      <c r="J33" s="23"/>
    </row>
    <row r="34" spans="1:13">
      <c r="A34" s="18">
        <v>42272</v>
      </c>
      <c r="B34" s="19" t="str">
        <f t="shared" si="2"/>
        <v>Fri</v>
      </c>
      <c r="C34" s="32" t="s">
        <v>74</v>
      </c>
      <c r="D34" s="20"/>
      <c r="E34" s="24"/>
      <c r="F34" s="20"/>
      <c r="G34" s="24"/>
      <c r="H34" s="34"/>
      <c r="I34" s="25">
        <f t="shared" si="1"/>
        <v>0</v>
      </c>
      <c r="J34" s="23"/>
    </row>
    <row r="35" spans="1:13">
      <c r="A35" s="18">
        <v>42273</v>
      </c>
      <c r="B35" s="19" t="str">
        <f t="shared" si="2"/>
        <v>Sat</v>
      </c>
      <c r="C35" s="32" t="s">
        <v>71</v>
      </c>
      <c r="D35" s="20"/>
      <c r="E35" s="24"/>
      <c r="F35" s="20"/>
      <c r="G35" s="24"/>
      <c r="H35" s="34"/>
      <c r="I35" s="25">
        <f t="shared" si="1"/>
        <v>0</v>
      </c>
      <c r="J35" s="23"/>
      <c r="L35" s="30"/>
    </row>
    <row r="36" spans="1:13">
      <c r="A36" s="18">
        <v>42274</v>
      </c>
      <c r="B36" s="19" t="str">
        <f t="shared" si="2"/>
        <v>Sun</v>
      </c>
      <c r="C36" s="32" t="s">
        <v>71</v>
      </c>
      <c r="D36" s="20"/>
      <c r="E36" s="24"/>
      <c r="F36" s="20"/>
      <c r="G36" s="24"/>
      <c r="H36" s="34"/>
      <c r="I36" s="25">
        <f t="shared" si="1"/>
        <v>0</v>
      </c>
      <c r="J36" s="23"/>
    </row>
    <row r="37" spans="1:13">
      <c r="A37" s="18">
        <v>42275</v>
      </c>
      <c r="B37" s="19" t="str">
        <f t="shared" si="2"/>
        <v>Mon</v>
      </c>
      <c r="C37" s="32" t="s">
        <v>74</v>
      </c>
      <c r="D37" s="20"/>
      <c r="E37" s="24"/>
      <c r="F37" s="20"/>
      <c r="G37" s="24"/>
      <c r="H37" s="34"/>
      <c r="I37" s="25">
        <f t="shared" si="1"/>
        <v>0</v>
      </c>
      <c r="J37" s="23"/>
    </row>
    <row r="38" spans="1:13">
      <c r="A38" s="18">
        <v>42276</v>
      </c>
      <c r="B38" s="19" t="str">
        <f t="shared" si="2"/>
        <v>Tue</v>
      </c>
      <c r="C38" s="32" t="s">
        <v>74</v>
      </c>
      <c r="D38" s="20"/>
      <c r="E38" s="24"/>
      <c r="F38" s="20"/>
      <c r="G38" s="24"/>
      <c r="H38" s="34"/>
      <c r="I38" s="25">
        <f t="shared" si="1"/>
        <v>0</v>
      </c>
      <c r="J38" s="23"/>
    </row>
    <row r="39" spans="1:13">
      <c r="A39" s="18">
        <v>42277</v>
      </c>
      <c r="B39" s="19" t="str">
        <f t="shared" si="2"/>
        <v>Wed</v>
      </c>
      <c r="C39" s="32" t="s">
        <v>74</v>
      </c>
      <c r="D39" s="20"/>
      <c r="E39" s="24"/>
      <c r="F39" s="20"/>
      <c r="G39" s="24"/>
      <c r="H39" s="34"/>
      <c r="I39" s="25">
        <f t="shared" si="1"/>
        <v>0</v>
      </c>
      <c r="J39" s="23"/>
    </row>
    <row r="40" spans="1:13" ht="15.75" thickBot="1">
      <c r="A40" s="110" t="s">
        <v>10</v>
      </c>
      <c r="B40" s="110"/>
      <c r="C40" s="110"/>
      <c r="D40" s="110"/>
      <c r="E40" s="110"/>
      <c r="F40" s="110"/>
      <c r="G40" s="110"/>
      <c r="H40" s="40">
        <f>SUM(H10:H39)</f>
        <v>0</v>
      </c>
      <c r="I40" s="41">
        <f>SUM(I10:I39)</f>
        <v>2.0833333333333326</v>
      </c>
      <c r="J40" s="42"/>
    </row>
    <row r="41" spans="1:13" ht="16.5" thickTop="1" thickBot="1">
      <c r="A41" s="108" t="s">
        <v>47</v>
      </c>
      <c r="B41" s="108"/>
      <c r="C41" s="108"/>
      <c r="D41" s="108"/>
      <c r="E41" s="108"/>
      <c r="F41" s="108"/>
      <c r="G41" s="108"/>
      <c r="H41" s="17">
        <f>AGO_2015!H43</f>
        <v>-13.61</v>
      </c>
      <c r="I41" s="36">
        <f>ABS(H41/24)</f>
        <v>0.56708333333333327</v>
      </c>
      <c r="J41" s="16" t="str">
        <f>IF(H41&lt;0,"NEGATIVO",IF(H41&gt;0,"POSITIVO","SALDO NULO"))</f>
        <v>NEGATIVO</v>
      </c>
      <c r="M41" s="35"/>
    </row>
    <row r="42" spans="1:13" ht="16.5" thickTop="1" thickBot="1">
      <c r="A42" s="109" t="s">
        <v>46</v>
      </c>
      <c r="B42" s="109"/>
      <c r="C42" s="109"/>
      <c r="D42" s="109"/>
      <c r="E42" s="109"/>
      <c r="F42" s="109"/>
      <c r="G42" s="109"/>
      <c r="H42" s="29">
        <f>ROUND(24*(I40-(J5-H41/24)),2)</f>
        <v>36.39</v>
      </c>
      <c r="I42" s="37">
        <f>IF(H42 &lt; 0, ABS(H42)/24,H42/24)</f>
        <v>1.5162500000000001</v>
      </c>
      <c r="J42" s="16" t="str">
        <f>IF(H42&lt;0,"SALDO NEGATIVO",IF(H42&gt;0,"SALDO POSITIVO","MISSÃO CUMPRIDA"))</f>
        <v>SALDO POSITIVO</v>
      </c>
      <c r="M42" s="35"/>
    </row>
    <row r="43" spans="1:13" ht="15.75" thickTop="1"/>
  </sheetData>
  <mergeCells count="17">
    <mergeCell ref="A1:J1"/>
    <mergeCell ref="B3:J3"/>
    <mergeCell ref="A4:B4"/>
    <mergeCell ref="F5:I5"/>
    <mergeCell ref="A6:J6"/>
    <mergeCell ref="A42:G42"/>
    <mergeCell ref="I7:I9"/>
    <mergeCell ref="J7:J9"/>
    <mergeCell ref="D8:E8"/>
    <mergeCell ref="F8:G8"/>
    <mergeCell ref="A40:G40"/>
    <mergeCell ref="A41:G41"/>
    <mergeCell ref="A7:A9"/>
    <mergeCell ref="B7:B9"/>
    <mergeCell ref="C7:C9"/>
    <mergeCell ref="D7:G7"/>
    <mergeCell ref="H7:H9"/>
  </mergeCells>
  <conditionalFormatting sqref="H10:J10">
    <cfRule type="expression" dxfId="37" priority="9">
      <formula>"$C$11=FS"</formula>
    </cfRule>
  </conditionalFormatting>
  <conditionalFormatting sqref="H10:H39">
    <cfRule type="cellIs" dxfId="36" priority="8" operator="equal">
      <formula>0</formula>
    </cfRule>
  </conditionalFormatting>
  <conditionalFormatting sqref="J42">
    <cfRule type="cellIs" dxfId="35" priority="5" operator="equal">
      <formula>"SALDO POSITIVO"</formula>
    </cfRule>
    <cfRule type="cellIs" dxfId="34" priority="6" operator="equal">
      <formula>"MISSÃO CUMPRIDA"</formula>
    </cfRule>
    <cfRule type="cellIs" dxfId="33" priority="7" operator="equal">
      <formula>"SALDO NEGATIVO"</formula>
    </cfRule>
  </conditionalFormatting>
  <conditionalFormatting sqref="J41">
    <cfRule type="cellIs" dxfId="32" priority="2" operator="equal">
      <formula>"POSITIVO"</formula>
    </cfRule>
    <cfRule type="cellIs" dxfId="31" priority="3" operator="equal">
      <formula>"SALDO NULO"</formula>
    </cfRule>
    <cfRule type="cellIs" dxfId="30" priority="4" operator="equal">
      <formula>"NEGATIVO"</formula>
    </cfRule>
  </conditionalFormatting>
  <dataValidations count="2">
    <dataValidation type="list" allowBlank="1" showInputMessage="1" showErrorMessage="1" sqref="C10:C39">
      <formula1>$AC$12:$AC$18</formula1>
    </dataValidation>
    <dataValidation type="list" allowBlank="1" showInputMessage="1" showErrorMessage="1" sqref="C4">
      <formula1>"20,30,40,25,23"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C44"/>
  <sheetViews>
    <sheetView topLeftCell="A16" workbookViewId="0">
      <selection activeCell="G15" sqref="G15"/>
    </sheetView>
  </sheetViews>
  <sheetFormatPr defaultColWidth="9.140625" defaultRowHeight="15"/>
  <cols>
    <col min="1" max="1" width="18.140625" style="2" customWidth="1"/>
    <col min="2" max="3" width="12" style="2" customWidth="1"/>
    <col min="4" max="7" width="9.140625" style="2"/>
    <col min="8" max="8" width="10.140625" style="2" bestFit="1" customWidth="1"/>
    <col min="9" max="9" width="13.140625" style="2" customWidth="1"/>
    <col min="10" max="10" width="37.7109375" style="2" customWidth="1"/>
    <col min="11" max="11" width="10.140625" style="2" bestFit="1" customWidth="1"/>
    <col min="12" max="12" width="9.140625" style="2" customWidth="1"/>
    <col min="13" max="27" width="9.140625" style="2"/>
    <col min="28" max="28" width="15.140625" style="2" bestFit="1" customWidth="1"/>
    <col min="29" max="16384" width="9.140625" style="2"/>
  </cols>
  <sheetData>
    <row r="1" spans="1:29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29" ht="15.75" thickBot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29" ht="15.75" thickBot="1">
      <c r="A3" s="14" t="s">
        <v>1</v>
      </c>
      <c r="B3" s="117" t="s">
        <v>96</v>
      </c>
      <c r="C3" s="118"/>
      <c r="D3" s="118"/>
      <c r="E3" s="118"/>
      <c r="F3" s="118"/>
      <c r="G3" s="118"/>
      <c r="H3" s="118"/>
      <c r="I3" s="118"/>
      <c r="J3" s="119"/>
    </row>
    <row r="4" spans="1:29" ht="15.75" thickBot="1">
      <c r="A4" s="120" t="s">
        <v>80</v>
      </c>
      <c r="B4" s="120"/>
      <c r="C4" s="38">
        <v>30</v>
      </c>
      <c r="D4" s="44"/>
      <c r="E4" s="44"/>
      <c r="F4" s="44"/>
      <c r="G4" s="44"/>
      <c r="H4" s="44"/>
      <c r="I4" s="44"/>
      <c r="J4" s="44"/>
    </row>
    <row r="5" spans="1:29">
      <c r="A5" s="45"/>
      <c r="B5" s="44"/>
      <c r="C5" s="44"/>
      <c r="D5" s="44"/>
      <c r="E5" s="44"/>
      <c r="F5" s="115" t="s">
        <v>45</v>
      </c>
      <c r="G5" s="116"/>
      <c r="H5" s="116"/>
      <c r="I5" s="116"/>
      <c r="J5" s="15">
        <f>H41</f>
        <v>5.25</v>
      </c>
      <c r="K5" s="35"/>
    </row>
    <row r="6" spans="1:29">
      <c r="A6" s="112" t="s">
        <v>58</v>
      </c>
      <c r="B6" s="112"/>
      <c r="C6" s="112"/>
      <c r="D6" s="112"/>
      <c r="E6" s="112"/>
      <c r="F6" s="112"/>
      <c r="G6" s="112"/>
      <c r="H6" s="112"/>
      <c r="I6" s="112"/>
      <c r="J6" s="112"/>
    </row>
    <row r="7" spans="1:29">
      <c r="A7" s="113" t="s">
        <v>2</v>
      </c>
      <c r="B7" s="106" t="s">
        <v>3</v>
      </c>
      <c r="C7" s="106" t="s">
        <v>81</v>
      </c>
      <c r="D7" s="113" t="s">
        <v>4</v>
      </c>
      <c r="E7" s="113"/>
      <c r="F7" s="113"/>
      <c r="G7" s="113"/>
      <c r="H7" s="106" t="s">
        <v>78</v>
      </c>
      <c r="I7" s="106" t="s">
        <v>9</v>
      </c>
      <c r="J7" s="106" t="s">
        <v>11</v>
      </c>
    </row>
    <row r="8" spans="1:29">
      <c r="A8" s="113"/>
      <c r="B8" s="106"/>
      <c r="C8" s="106"/>
      <c r="D8" s="113" t="s">
        <v>5</v>
      </c>
      <c r="E8" s="113"/>
      <c r="F8" s="113" t="s">
        <v>8</v>
      </c>
      <c r="G8" s="113"/>
      <c r="H8" s="106"/>
      <c r="I8" s="106"/>
      <c r="J8" s="106"/>
    </row>
    <row r="9" spans="1:29" ht="15.75" customHeight="1" thickBot="1">
      <c r="A9" s="114"/>
      <c r="B9" s="107"/>
      <c r="C9" s="107"/>
      <c r="D9" s="39" t="s">
        <v>6</v>
      </c>
      <c r="E9" s="39" t="s">
        <v>7</v>
      </c>
      <c r="F9" s="39" t="s">
        <v>6</v>
      </c>
      <c r="G9" s="39" t="s">
        <v>7</v>
      </c>
      <c r="H9" s="107"/>
      <c r="I9" s="107"/>
      <c r="J9" s="107"/>
    </row>
    <row r="10" spans="1:29">
      <c r="A10" s="18">
        <v>42278</v>
      </c>
      <c r="B10" s="19" t="str">
        <f>TEXT(A10,"ddd")</f>
        <v>Thu</v>
      </c>
      <c r="C10" s="31" t="s">
        <v>74</v>
      </c>
      <c r="D10" s="20"/>
      <c r="E10" s="24"/>
      <c r="F10" s="20"/>
      <c r="G10" s="24"/>
      <c r="H10" s="33">
        <f>IF(C10="TRA",$C$4/5/24,IF(C10="FDO/2",4/24,0))</f>
        <v>0.25</v>
      </c>
      <c r="I10" s="22">
        <f>(E10-D10)+(G10-F10)</f>
        <v>0</v>
      </c>
      <c r="J10" s="23"/>
    </row>
    <row r="11" spans="1:29">
      <c r="A11" s="18">
        <v>42279</v>
      </c>
      <c r="B11" s="19" t="str">
        <f t="shared" ref="B11:B26" si="0">TEXT(A11,"ddd")</f>
        <v>Fri</v>
      </c>
      <c r="C11" s="32" t="s">
        <v>74</v>
      </c>
      <c r="D11" s="20"/>
      <c r="E11" s="24"/>
      <c r="F11" s="20"/>
      <c r="G11" s="24"/>
      <c r="H11" s="34">
        <f>IF(C11="TRA",$C$4/5/24,IF(C11="FDO/2",4/24,0))</f>
        <v>0.25</v>
      </c>
      <c r="I11" s="25">
        <f>(E11-D11)+(G11-F11)</f>
        <v>0</v>
      </c>
      <c r="J11" s="23"/>
    </row>
    <row r="12" spans="1:29">
      <c r="A12" s="18">
        <v>42280</v>
      </c>
      <c r="B12" s="19" t="str">
        <f t="shared" si="0"/>
        <v>Sat</v>
      </c>
      <c r="C12" s="32" t="s">
        <v>71</v>
      </c>
      <c r="D12" s="20"/>
      <c r="E12" s="24"/>
      <c r="F12" s="20"/>
      <c r="G12" s="24"/>
      <c r="H12" s="34">
        <f t="shared" ref="H12:H40" si="1">IF(C12="TRA",$C$4/5/24,IF(C12="FDO/2",4/24,0))</f>
        <v>0</v>
      </c>
      <c r="I12" s="25">
        <f t="shared" ref="I12:I40" si="2">(E12-D12)+(G12-F12)</f>
        <v>0</v>
      </c>
      <c r="J12" s="23"/>
      <c r="AB12" s="2" t="s">
        <v>64</v>
      </c>
      <c r="AC12" s="9" t="s">
        <v>71</v>
      </c>
    </row>
    <row r="13" spans="1:29">
      <c r="A13" s="18">
        <v>42281</v>
      </c>
      <c r="B13" s="19" t="str">
        <f t="shared" si="0"/>
        <v>Sun</v>
      </c>
      <c r="C13" s="32" t="s">
        <v>71</v>
      </c>
      <c r="D13" s="20"/>
      <c r="E13" s="24"/>
      <c r="F13" s="20"/>
      <c r="G13" s="24"/>
      <c r="H13" s="34">
        <f t="shared" si="1"/>
        <v>0</v>
      </c>
      <c r="I13" s="25">
        <f t="shared" si="2"/>
        <v>0</v>
      </c>
      <c r="J13" s="23"/>
      <c r="AB13" s="2" t="s">
        <v>65</v>
      </c>
      <c r="AC13" s="9" t="s">
        <v>66</v>
      </c>
    </row>
    <row r="14" spans="1:29">
      <c r="A14" s="18">
        <v>42282</v>
      </c>
      <c r="B14" s="19" t="str">
        <f t="shared" si="0"/>
        <v>Mon</v>
      </c>
      <c r="C14" s="32" t="s">
        <v>74</v>
      </c>
      <c r="D14" s="20"/>
      <c r="E14" s="24"/>
      <c r="F14" s="20"/>
      <c r="G14" s="24"/>
      <c r="H14" s="34">
        <f t="shared" si="1"/>
        <v>0.25</v>
      </c>
      <c r="I14" s="25">
        <f t="shared" si="2"/>
        <v>0</v>
      </c>
      <c r="J14" s="23"/>
      <c r="AB14" s="2" t="s">
        <v>67</v>
      </c>
      <c r="AC14" s="9" t="s">
        <v>72</v>
      </c>
    </row>
    <row r="15" spans="1:29">
      <c r="A15" s="18">
        <v>42283</v>
      </c>
      <c r="B15" s="19" t="str">
        <f t="shared" si="0"/>
        <v>Tue</v>
      </c>
      <c r="C15" s="32" t="s">
        <v>74</v>
      </c>
      <c r="D15" s="20"/>
      <c r="E15" s="24"/>
      <c r="F15" s="20"/>
      <c r="G15" s="24"/>
      <c r="H15" s="34">
        <f t="shared" si="1"/>
        <v>0.25</v>
      </c>
      <c r="I15" s="25">
        <f t="shared" si="2"/>
        <v>0</v>
      </c>
      <c r="J15" s="23"/>
      <c r="AB15" s="2" t="s">
        <v>68</v>
      </c>
      <c r="AC15" s="9" t="s">
        <v>73</v>
      </c>
    </row>
    <row r="16" spans="1:29">
      <c r="A16" s="18">
        <v>42284</v>
      </c>
      <c r="B16" s="19" t="str">
        <f t="shared" si="0"/>
        <v>Wed</v>
      </c>
      <c r="C16" s="32" t="s">
        <v>74</v>
      </c>
      <c r="D16" s="20"/>
      <c r="E16" s="24"/>
      <c r="F16" s="20"/>
      <c r="G16" s="24"/>
      <c r="H16" s="34">
        <f t="shared" si="1"/>
        <v>0.25</v>
      </c>
      <c r="I16" s="25">
        <f t="shared" si="2"/>
        <v>0</v>
      </c>
      <c r="J16" s="23"/>
      <c r="AB16" s="2" t="s">
        <v>69</v>
      </c>
      <c r="AC16" s="9" t="s">
        <v>74</v>
      </c>
    </row>
    <row r="17" spans="1:29">
      <c r="A17" s="18">
        <v>42285</v>
      </c>
      <c r="B17" s="19" t="str">
        <f t="shared" si="0"/>
        <v>Thu</v>
      </c>
      <c r="C17" s="32" t="s">
        <v>74</v>
      </c>
      <c r="D17" s="20"/>
      <c r="E17" s="24"/>
      <c r="F17" s="20"/>
      <c r="G17" s="24"/>
      <c r="H17" s="34">
        <f t="shared" si="1"/>
        <v>0.25</v>
      </c>
      <c r="I17" s="25">
        <f t="shared" si="2"/>
        <v>0</v>
      </c>
      <c r="J17" s="23"/>
      <c r="AB17" s="2" t="s">
        <v>70</v>
      </c>
      <c r="AC17" s="9" t="s">
        <v>75</v>
      </c>
    </row>
    <row r="18" spans="1:29">
      <c r="A18" s="18">
        <v>42286</v>
      </c>
      <c r="B18" s="19" t="str">
        <f t="shared" si="0"/>
        <v>Fri</v>
      </c>
      <c r="C18" s="32" t="s">
        <v>74</v>
      </c>
      <c r="D18" s="20"/>
      <c r="E18" s="24"/>
      <c r="F18" s="20"/>
      <c r="G18" s="24"/>
      <c r="H18" s="34">
        <f t="shared" si="1"/>
        <v>0.25</v>
      </c>
      <c r="I18" s="25">
        <f t="shared" si="2"/>
        <v>0</v>
      </c>
      <c r="J18" s="23"/>
      <c r="AB18" s="2" t="s">
        <v>76</v>
      </c>
      <c r="AC18" s="9" t="s">
        <v>77</v>
      </c>
    </row>
    <row r="19" spans="1:29">
      <c r="A19" s="18">
        <v>42287</v>
      </c>
      <c r="B19" s="19" t="str">
        <f t="shared" si="0"/>
        <v>Sat</v>
      </c>
      <c r="C19" s="32" t="s">
        <v>71</v>
      </c>
      <c r="D19" s="20"/>
      <c r="E19" s="24"/>
      <c r="F19" s="20"/>
      <c r="G19" s="24"/>
      <c r="H19" s="34">
        <f t="shared" si="1"/>
        <v>0</v>
      </c>
      <c r="I19" s="25">
        <f t="shared" si="2"/>
        <v>0</v>
      </c>
      <c r="J19" s="23"/>
      <c r="AB19" s="2" t="s">
        <v>95</v>
      </c>
      <c r="AC19" s="2" t="s">
        <v>94</v>
      </c>
    </row>
    <row r="20" spans="1:29">
      <c r="A20" s="18">
        <v>42288</v>
      </c>
      <c r="B20" s="19" t="str">
        <f t="shared" si="0"/>
        <v>Sun</v>
      </c>
      <c r="C20" s="32" t="s">
        <v>71</v>
      </c>
      <c r="D20" s="20"/>
      <c r="E20" s="24"/>
      <c r="F20" s="20"/>
      <c r="G20" s="24"/>
      <c r="H20" s="34">
        <f t="shared" si="1"/>
        <v>0</v>
      </c>
      <c r="I20" s="25">
        <f t="shared" si="2"/>
        <v>0</v>
      </c>
      <c r="J20" s="23"/>
    </row>
    <row r="21" spans="1:29">
      <c r="A21" s="18">
        <v>42289</v>
      </c>
      <c r="B21" s="19" t="str">
        <f t="shared" si="0"/>
        <v>Mon</v>
      </c>
      <c r="C21" s="32" t="s">
        <v>75</v>
      </c>
      <c r="D21" s="20"/>
      <c r="E21" s="24"/>
      <c r="F21" s="20"/>
      <c r="G21" s="24"/>
      <c r="H21" s="34">
        <f t="shared" si="1"/>
        <v>0</v>
      </c>
      <c r="I21" s="25">
        <f t="shared" si="2"/>
        <v>0</v>
      </c>
      <c r="J21" s="23" t="s">
        <v>63</v>
      </c>
    </row>
    <row r="22" spans="1:29">
      <c r="A22" s="18">
        <v>42290</v>
      </c>
      <c r="B22" s="19" t="str">
        <f t="shared" si="0"/>
        <v>Tue</v>
      </c>
      <c r="C22" s="32" t="s">
        <v>74</v>
      </c>
      <c r="D22" s="20"/>
      <c r="E22" s="24"/>
      <c r="F22" s="20"/>
      <c r="G22" s="24"/>
      <c r="H22" s="34">
        <f t="shared" si="1"/>
        <v>0.25</v>
      </c>
      <c r="I22" s="25">
        <f t="shared" si="2"/>
        <v>0</v>
      </c>
      <c r="J22" s="23"/>
    </row>
    <row r="23" spans="1:29">
      <c r="A23" s="18">
        <v>42291</v>
      </c>
      <c r="B23" s="19" t="str">
        <f t="shared" si="0"/>
        <v>Wed</v>
      </c>
      <c r="C23" s="32" t="s">
        <v>74</v>
      </c>
      <c r="D23" s="20"/>
      <c r="E23" s="24"/>
      <c r="F23" s="20"/>
      <c r="G23" s="24"/>
      <c r="H23" s="34">
        <f t="shared" si="1"/>
        <v>0.25</v>
      </c>
      <c r="I23" s="25">
        <f t="shared" si="2"/>
        <v>0</v>
      </c>
      <c r="J23" s="23"/>
    </row>
    <row r="24" spans="1:29">
      <c r="A24" s="18">
        <v>42292</v>
      </c>
      <c r="B24" s="19" t="str">
        <f t="shared" si="0"/>
        <v>Thu</v>
      </c>
      <c r="C24" s="32" t="s">
        <v>74</v>
      </c>
      <c r="D24" s="20"/>
      <c r="E24" s="24"/>
      <c r="F24" s="20"/>
      <c r="G24" s="24"/>
      <c r="H24" s="34">
        <f t="shared" si="1"/>
        <v>0.25</v>
      </c>
      <c r="I24" s="25">
        <f t="shared" si="2"/>
        <v>0</v>
      </c>
      <c r="J24" s="23"/>
    </row>
    <row r="25" spans="1:29">
      <c r="A25" s="18">
        <v>42293</v>
      </c>
      <c r="B25" s="19" t="str">
        <f t="shared" si="0"/>
        <v>Fri</v>
      </c>
      <c r="C25" s="32" t="s">
        <v>74</v>
      </c>
      <c r="D25" s="20"/>
      <c r="E25" s="24"/>
      <c r="F25" s="20"/>
      <c r="G25" s="24"/>
      <c r="H25" s="34">
        <f t="shared" si="1"/>
        <v>0.25</v>
      </c>
      <c r="I25" s="25">
        <f t="shared" si="2"/>
        <v>0</v>
      </c>
      <c r="J25" s="23"/>
    </row>
    <row r="26" spans="1:29">
      <c r="A26" s="18">
        <v>42294</v>
      </c>
      <c r="B26" s="19" t="str">
        <f t="shared" si="0"/>
        <v>Sat</v>
      </c>
      <c r="C26" s="32" t="s">
        <v>71</v>
      </c>
      <c r="D26" s="20"/>
      <c r="E26" s="24"/>
      <c r="F26" s="20"/>
      <c r="G26" s="24"/>
      <c r="H26" s="34">
        <f t="shared" si="1"/>
        <v>0</v>
      </c>
      <c r="I26" s="25">
        <f t="shared" si="2"/>
        <v>0</v>
      </c>
      <c r="J26" s="23"/>
    </row>
    <row r="27" spans="1:29" s="12" customFormat="1">
      <c r="A27" s="18">
        <v>42295</v>
      </c>
      <c r="B27" s="19" t="str">
        <f>TEXT(A27,"ddd")</f>
        <v>Sun</v>
      </c>
      <c r="C27" s="32" t="s">
        <v>71</v>
      </c>
      <c r="D27" s="26"/>
      <c r="E27" s="27"/>
      <c r="F27" s="26"/>
      <c r="G27" s="27"/>
      <c r="H27" s="34">
        <f t="shared" si="1"/>
        <v>0</v>
      </c>
      <c r="I27" s="28">
        <f t="shared" si="2"/>
        <v>0</v>
      </c>
      <c r="J27" s="23"/>
    </row>
    <row r="28" spans="1:29">
      <c r="A28" s="18">
        <v>42296</v>
      </c>
      <c r="B28" s="19" t="str">
        <f t="shared" ref="B28:B40" si="3">TEXT(A28,"ddd")</f>
        <v>Mon</v>
      </c>
      <c r="C28" s="32" t="s">
        <v>74</v>
      </c>
      <c r="D28" s="20"/>
      <c r="E28" s="24"/>
      <c r="F28" s="20"/>
      <c r="G28" s="24"/>
      <c r="H28" s="34">
        <f t="shared" si="1"/>
        <v>0.25</v>
      </c>
      <c r="I28" s="25">
        <f t="shared" si="2"/>
        <v>0</v>
      </c>
      <c r="J28" s="23"/>
    </row>
    <row r="29" spans="1:29">
      <c r="A29" s="18">
        <v>42297</v>
      </c>
      <c r="B29" s="19" t="str">
        <f t="shared" si="3"/>
        <v>Tue</v>
      </c>
      <c r="C29" s="32" t="s">
        <v>74</v>
      </c>
      <c r="D29" s="20"/>
      <c r="E29" s="24"/>
      <c r="F29" s="20"/>
      <c r="G29" s="24"/>
      <c r="H29" s="34">
        <f t="shared" si="1"/>
        <v>0.25</v>
      </c>
      <c r="I29" s="25">
        <f t="shared" si="2"/>
        <v>0</v>
      </c>
      <c r="J29" s="23"/>
    </row>
    <row r="30" spans="1:29">
      <c r="A30" s="18">
        <v>42298</v>
      </c>
      <c r="B30" s="19" t="str">
        <f t="shared" si="3"/>
        <v>Wed</v>
      </c>
      <c r="C30" s="32" t="s">
        <v>74</v>
      </c>
      <c r="D30" s="20"/>
      <c r="E30" s="24"/>
      <c r="F30" s="20"/>
      <c r="G30" s="24"/>
      <c r="H30" s="34">
        <f t="shared" si="1"/>
        <v>0.25</v>
      </c>
      <c r="I30" s="25">
        <f t="shared" si="2"/>
        <v>0</v>
      </c>
      <c r="J30" s="23"/>
    </row>
    <row r="31" spans="1:29">
      <c r="A31" s="18">
        <v>42299</v>
      </c>
      <c r="B31" s="19" t="str">
        <f t="shared" si="3"/>
        <v>Thu</v>
      </c>
      <c r="C31" s="32" t="s">
        <v>74</v>
      </c>
      <c r="D31" s="20"/>
      <c r="E31" s="24"/>
      <c r="F31" s="20"/>
      <c r="G31" s="24"/>
      <c r="H31" s="34">
        <f t="shared" si="1"/>
        <v>0.25</v>
      </c>
      <c r="I31" s="25">
        <f t="shared" si="2"/>
        <v>0</v>
      </c>
      <c r="J31" s="23"/>
    </row>
    <row r="32" spans="1:29">
      <c r="A32" s="18">
        <v>42300</v>
      </c>
      <c r="B32" s="19" t="str">
        <f t="shared" si="3"/>
        <v>Fri</v>
      </c>
      <c r="C32" s="32" t="s">
        <v>74</v>
      </c>
      <c r="D32" s="20"/>
      <c r="E32" s="24"/>
      <c r="F32" s="20"/>
      <c r="G32" s="24"/>
      <c r="H32" s="34">
        <f t="shared" si="1"/>
        <v>0.25</v>
      </c>
      <c r="I32" s="25">
        <f t="shared" si="2"/>
        <v>0</v>
      </c>
      <c r="J32" s="23"/>
    </row>
    <row r="33" spans="1:13">
      <c r="A33" s="18">
        <v>42301</v>
      </c>
      <c r="B33" s="19" t="str">
        <f t="shared" si="3"/>
        <v>Sat</v>
      </c>
      <c r="C33" s="32" t="s">
        <v>71</v>
      </c>
      <c r="D33" s="20"/>
      <c r="E33" s="24"/>
      <c r="F33" s="20"/>
      <c r="G33" s="24"/>
      <c r="H33" s="34">
        <f t="shared" si="1"/>
        <v>0</v>
      </c>
      <c r="I33" s="25">
        <f t="shared" si="2"/>
        <v>0</v>
      </c>
      <c r="J33" s="23"/>
    </row>
    <row r="34" spans="1:13">
      <c r="A34" s="18">
        <v>42302</v>
      </c>
      <c r="B34" s="19" t="str">
        <f t="shared" si="3"/>
        <v>Sun</v>
      </c>
      <c r="C34" s="32" t="s">
        <v>71</v>
      </c>
      <c r="D34" s="20"/>
      <c r="E34" s="24"/>
      <c r="F34" s="20"/>
      <c r="G34" s="24"/>
      <c r="H34" s="34">
        <f t="shared" si="1"/>
        <v>0</v>
      </c>
      <c r="I34" s="25">
        <f t="shared" si="2"/>
        <v>0</v>
      </c>
      <c r="J34" s="23"/>
    </row>
    <row r="35" spans="1:13">
      <c r="A35" s="18">
        <v>42303</v>
      </c>
      <c r="B35" s="19" t="str">
        <f t="shared" si="3"/>
        <v>Mon</v>
      </c>
      <c r="C35" s="32" t="s">
        <v>74</v>
      </c>
      <c r="D35" s="20"/>
      <c r="E35" s="24"/>
      <c r="F35" s="20"/>
      <c r="G35" s="24"/>
      <c r="H35" s="34">
        <f t="shared" si="1"/>
        <v>0.25</v>
      </c>
      <c r="I35" s="25">
        <f t="shared" si="2"/>
        <v>0</v>
      </c>
      <c r="J35" s="23"/>
      <c r="L35" s="30"/>
    </row>
    <row r="36" spans="1:13">
      <c r="A36" s="18">
        <v>42304</v>
      </c>
      <c r="B36" s="19" t="str">
        <f t="shared" si="3"/>
        <v>Tue</v>
      </c>
      <c r="C36" s="32" t="s">
        <v>74</v>
      </c>
      <c r="D36" s="20"/>
      <c r="E36" s="24"/>
      <c r="F36" s="20"/>
      <c r="G36" s="24"/>
      <c r="H36" s="34">
        <f t="shared" si="1"/>
        <v>0.25</v>
      </c>
      <c r="I36" s="25">
        <f t="shared" si="2"/>
        <v>0</v>
      </c>
      <c r="J36" s="23"/>
    </row>
    <row r="37" spans="1:13">
      <c r="A37" s="18">
        <v>42305</v>
      </c>
      <c r="B37" s="19" t="str">
        <f t="shared" si="3"/>
        <v>Wed</v>
      </c>
      <c r="C37" s="32" t="s">
        <v>74</v>
      </c>
      <c r="D37" s="20"/>
      <c r="E37" s="24"/>
      <c r="F37" s="20"/>
      <c r="G37" s="24"/>
      <c r="H37" s="34">
        <f t="shared" si="1"/>
        <v>0.25</v>
      </c>
      <c r="I37" s="25">
        <f t="shared" si="2"/>
        <v>0</v>
      </c>
      <c r="J37" s="23"/>
    </row>
    <row r="38" spans="1:13">
      <c r="A38" s="18">
        <v>42306</v>
      </c>
      <c r="B38" s="19" t="str">
        <f t="shared" si="3"/>
        <v>Thu</v>
      </c>
      <c r="C38" s="32" t="s">
        <v>74</v>
      </c>
      <c r="D38" s="20"/>
      <c r="E38" s="24"/>
      <c r="F38" s="20"/>
      <c r="G38" s="24"/>
      <c r="H38" s="34">
        <f t="shared" si="1"/>
        <v>0.25</v>
      </c>
      <c r="I38" s="25">
        <f t="shared" si="2"/>
        <v>0</v>
      </c>
      <c r="J38" s="23"/>
    </row>
    <row r="39" spans="1:13">
      <c r="A39" s="18">
        <v>42307</v>
      </c>
      <c r="B39" s="19" t="str">
        <f t="shared" si="3"/>
        <v>Fri</v>
      </c>
      <c r="C39" s="32" t="s">
        <v>74</v>
      </c>
      <c r="D39" s="20"/>
      <c r="E39" s="24"/>
      <c r="F39" s="20"/>
      <c r="G39" s="24"/>
      <c r="H39" s="34">
        <f t="shared" si="1"/>
        <v>0.25</v>
      </c>
      <c r="I39" s="25">
        <f t="shared" si="2"/>
        <v>0</v>
      </c>
      <c r="J39" s="23"/>
    </row>
    <row r="40" spans="1:13">
      <c r="A40" s="18">
        <v>42308</v>
      </c>
      <c r="B40" s="19" t="str">
        <f t="shared" si="3"/>
        <v>Sat</v>
      </c>
      <c r="C40" s="32" t="s">
        <v>71</v>
      </c>
      <c r="D40" s="20"/>
      <c r="E40" s="24"/>
      <c r="F40" s="20"/>
      <c r="G40" s="24"/>
      <c r="H40" s="34">
        <f t="shared" si="1"/>
        <v>0</v>
      </c>
      <c r="I40" s="25">
        <f t="shared" si="2"/>
        <v>0</v>
      </c>
      <c r="J40" s="23"/>
    </row>
    <row r="41" spans="1:13" ht="15.75" thickBot="1">
      <c r="A41" s="110" t="s">
        <v>10</v>
      </c>
      <c r="B41" s="110"/>
      <c r="C41" s="110"/>
      <c r="D41" s="110"/>
      <c r="E41" s="110"/>
      <c r="F41" s="110"/>
      <c r="G41" s="110"/>
      <c r="H41" s="40">
        <f>SUM(H10:H40)</f>
        <v>5.25</v>
      </c>
      <c r="I41" s="41">
        <f>SUM(I10:I40)</f>
        <v>0</v>
      </c>
      <c r="J41" s="42"/>
    </row>
    <row r="42" spans="1:13" ht="16.5" thickTop="1" thickBot="1">
      <c r="A42" s="108" t="s">
        <v>47</v>
      </c>
      <c r="B42" s="108"/>
      <c r="C42" s="108"/>
      <c r="D42" s="108"/>
      <c r="E42" s="108"/>
      <c r="F42" s="108"/>
      <c r="G42" s="108"/>
      <c r="H42" s="17">
        <f>SET_2015!H42</f>
        <v>36.39</v>
      </c>
      <c r="I42" s="36">
        <f>ABS(H42/24)</f>
        <v>1.5162500000000001</v>
      </c>
      <c r="J42" s="16" t="str">
        <f>IF(H42&lt;0,"NEGATIVO",IF(H42&gt;0,"POSITIVO","SALDO NULO"))</f>
        <v>POSITIVO</v>
      </c>
      <c r="M42" s="35"/>
    </row>
    <row r="43" spans="1:13" ht="16.5" thickTop="1" thickBot="1">
      <c r="A43" s="109" t="s">
        <v>46</v>
      </c>
      <c r="B43" s="109"/>
      <c r="C43" s="109"/>
      <c r="D43" s="109"/>
      <c r="E43" s="109"/>
      <c r="F43" s="109"/>
      <c r="G43" s="109"/>
      <c r="H43" s="29">
        <f>ROUND(24*(I41-(J5-H42/24)),2)</f>
        <v>-89.61</v>
      </c>
      <c r="I43" s="37">
        <f>IF(H43 &lt; 0, ABS(H43)/24,H43/24)</f>
        <v>3.7337500000000001</v>
      </c>
      <c r="J43" s="16" t="str">
        <f>IF(H43&lt;0,"SALDO NEGATIVO",IF(H43&gt;0,"SALDO POSITIVO","MISSÃO CUMPRIDA"))</f>
        <v>SALDO NEGATIVO</v>
      </c>
      <c r="M43" s="35"/>
    </row>
    <row r="44" spans="1:13" ht="15.75" thickTop="1"/>
  </sheetData>
  <mergeCells count="17">
    <mergeCell ref="A1:J1"/>
    <mergeCell ref="B3:J3"/>
    <mergeCell ref="A4:B4"/>
    <mergeCell ref="F5:I5"/>
    <mergeCell ref="A6:J6"/>
    <mergeCell ref="A43:G43"/>
    <mergeCell ref="I7:I9"/>
    <mergeCell ref="J7:J9"/>
    <mergeCell ref="D8:E8"/>
    <mergeCell ref="F8:G8"/>
    <mergeCell ref="A41:G41"/>
    <mergeCell ref="A42:G42"/>
    <mergeCell ref="A7:A9"/>
    <mergeCell ref="B7:B9"/>
    <mergeCell ref="C7:C9"/>
    <mergeCell ref="D7:G7"/>
    <mergeCell ref="H7:H9"/>
  </mergeCells>
  <conditionalFormatting sqref="I10:J10">
    <cfRule type="expression" dxfId="29" priority="12">
      <formula>"$C$11=FS"</formula>
    </cfRule>
  </conditionalFormatting>
  <conditionalFormatting sqref="J43">
    <cfRule type="cellIs" dxfId="28" priority="8" operator="equal">
      <formula>"SALDO POSITIVO"</formula>
    </cfRule>
    <cfRule type="cellIs" dxfId="27" priority="9" operator="equal">
      <formula>"MISSÃO CUMPRIDA"</formula>
    </cfRule>
    <cfRule type="cellIs" dxfId="26" priority="10" operator="equal">
      <formula>"SALDO NEGATIVO"</formula>
    </cfRule>
  </conditionalFormatting>
  <conditionalFormatting sqref="J42">
    <cfRule type="cellIs" dxfId="25" priority="5" operator="equal">
      <formula>"POSITIVO"</formula>
    </cfRule>
    <cfRule type="cellIs" dxfId="24" priority="6" operator="equal">
      <formula>"SALDO NULO"</formula>
    </cfRule>
    <cfRule type="cellIs" dxfId="23" priority="7" operator="equal">
      <formula>"NEGATIVO"</formula>
    </cfRule>
  </conditionalFormatting>
  <conditionalFormatting sqref="H10">
    <cfRule type="expression" dxfId="22" priority="3">
      <formula>"$C$11=FS"</formula>
    </cfRule>
  </conditionalFormatting>
  <conditionalFormatting sqref="H10">
    <cfRule type="cellIs" dxfId="21" priority="2" operator="equal">
      <formula>0</formula>
    </cfRule>
  </conditionalFormatting>
  <conditionalFormatting sqref="H11:H40">
    <cfRule type="cellIs" dxfId="20" priority="1" operator="equal">
      <formula>0</formula>
    </cfRule>
  </conditionalFormatting>
  <dataValidations count="2">
    <dataValidation type="list" allowBlank="1" showInputMessage="1" showErrorMessage="1" sqref="C10:C40">
      <formula1>$AC$12:$AC$18</formula1>
    </dataValidation>
    <dataValidation type="list" allowBlank="1" showInputMessage="1" showErrorMessage="1" sqref="C4">
      <formula1>"20,30,40,25,23"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C43"/>
  <sheetViews>
    <sheetView topLeftCell="A13" workbookViewId="0">
      <selection activeCell="H41" sqref="H41"/>
    </sheetView>
  </sheetViews>
  <sheetFormatPr defaultColWidth="9.140625" defaultRowHeight="15"/>
  <cols>
    <col min="1" max="1" width="18.140625" style="2" customWidth="1"/>
    <col min="2" max="3" width="12" style="2" customWidth="1"/>
    <col min="4" max="7" width="9.140625" style="2"/>
    <col min="8" max="8" width="10.140625" style="2" bestFit="1" customWidth="1"/>
    <col min="9" max="9" width="13.140625" style="2" customWidth="1"/>
    <col min="10" max="10" width="37.7109375" style="2" customWidth="1"/>
    <col min="11" max="11" width="10.140625" style="2" bestFit="1" customWidth="1"/>
    <col min="12" max="12" width="9.140625" style="2" customWidth="1"/>
    <col min="13" max="27" width="9.140625" style="2"/>
    <col min="28" max="28" width="15.140625" style="2" bestFit="1" customWidth="1"/>
    <col min="29" max="16384" width="9.140625" style="2"/>
  </cols>
  <sheetData>
    <row r="1" spans="1:29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29" ht="15.75" thickBot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29" ht="15.75" thickBot="1">
      <c r="A3" s="14" t="s">
        <v>1</v>
      </c>
      <c r="B3" s="117"/>
      <c r="C3" s="118"/>
      <c r="D3" s="118"/>
      <c r="E3" s="118"/>
      <c r="F3" s="118"/>
      <c r="G3" s="118"/>
      <c r="H3" s="118"/>
      <c r="I3" s="118"/>
      <c r="J3" s="119"/>
    </row>
    <row r="4" spans="1:29" ht="15.75" thickBot="1">
      <c r="A4" s="120" t="s">
        <v>80</v>
      </c>
      <c r="B4" s="120"/>
      <c r="C4" s="38">
        <v>40</v>
      </c>
      <c r="D4" s="44"/>
      <c r="E4" s="44"/>
      <c r="F4" s="44"/>
      <c r="G4" s="44"/>
      <c r="H4" s="44"/>
      <c r="I4" s="44"/>
      <c r="J4" s="44"/>
    </row>
    <row r="5" spans="1:29">
      <c r="A5" s="45"/>
      <c r="B5" s="44"/>
      <c r="C5" s="44"/>
      <c r="D5" s="44"/>
      <c r="E5" s="44"/>
      <c r="F5" s="115" t="s">
        <v>45</v>
      </c>
      <c r="G5" s="116"/>
      <c r="H5" s="116"/>
      <c r="I5" s="116"/>
      <c r="J5" s="15">
        <f>H40</f>
        <v>6.9999999999999973</v>
      </c>
      <c r="K5" s="35"/>
    </row>
    <row r="6" spans="1:29">
      <c r="A6" s="112" t="s">
        <v>59</v>
      </c>
      <c r="B6" s="112"/>
      <c r="C6" s="112"/>
      <c r="D6" s="112"/>
      <c r="E6" s="112"/>
      <c r="F6" s="112"/>
      <c r="G6" s="112"/>
      <c r="H6" s="112"/>
      <c r="I6" s="112"/>
      <c r="J6" s="112"/>
    </row>
    <row r="7" spans="1:29">
      <c r="A7" s="113" t="s">
        <v>2</v>
      </c>
      <c r="B7" s="106" t="s">
        <v>3</v>
      </c>
      <c r="C7" s="106" t="s">
        <v>81</v>
      </c>
      <c r="D7" s="113" t="s">
        <v>4</v>
      </c>
      <c r="E7" s="113"/>
      <c r="F7" s="113"/>
      <c r="G7" s="113"/>
      <c r="H7" s="106" t="s">
        <v>78</v>
      </c>
      <c r="I7" s="106" t="s">
        <v>9</v>
      </c>
      <c r="J7" s="106" t="s">
        <v>11</v>
      </c>
    </row>
    <row r="8" spans="1:29">
      <c r="A8" s="113"/>
      <c r="B8" s="106"/>
      <c r="C8" s="106"/>
      <c r="D8" s="113" t="s">
        <v>5</v>
      </c>
      <c r="E8" s="113"/>
      <c r="F8" s="113" t="s">
        <v>8</v>
      </c>
      <c r="G8" s="113"/>
      <c r="H8" s="106"/>
      <c r="I8" s="106"/>
      <c r="J8" s="106"/>
    </row>
    <row r="9" spans="1:29" ht="15.75" customHeight="1" thickBot="1">
      <c r="A9" s="114"/>
      <c r="B9" s="107"/>
      <c r="C9" s="107"/>
      <c r="D9" s="39" t="s">
        <v>6</v>
      </c>
      <c r="E9" s="39" t="s">
        <v>7</v>
      </c>
      <c r="F9" s="39" t="s">
        <v>6</v>
      </c>
      <c r="G9" s="39" t="s">
        <v>7</v>
      </c>
      <c r="H9" s="107"/>
      <c r="I9" s="107"/>
      <c r="J9" s="107"/>
    </row>
    <row r="10" spans="1:29">
      <c r="A10" s="18">
        <v>42309</v>
      </c>
      <c r="B10" s="19" t="str">
        <f>TEXT(A10,"ddd")</f>
        <v>Sun</v>
      </c>
      <c r="C10" s="31" t="s">
        <v>71</v>
      </c>
      <c r="D10" s="20"/>
      <c r="E10" s="24"/>
      <c r="F10" s="20"/>
      <c r="G10" s="24"/>
      <c r="H10" s="33">
        <f>IF(C10="TRA",$C$4/5/24,IF(C10="FDO/2",4/24,0))</f>
        <v>0</v>
      </c>
      <c r="I10" s="22">
        <f>(E10-D10)+(G10-F10)</f>
        <v>0</v>
      </c>
      <c r="J10" s="23"/>
    </row>
    <row r="11" spans="1:29">
      <c r="A11" s="18">
        <v>42310</v>
      </c>
      <c r="B11" s="19" t="str">
        <f t="shared" ref="B11:B26" si="0">TEXT(A11,"ddd")</f>
        <v>Mon</v>
      </c>
      <c r="C11" s="32" t="s">
        <v>74</v>
      </c>
      <c r="D11" s="20"/>
      <c r="E11" s="24"/>
      <c r="F11" s="20"/>
      <c r="G11" s="24"/>
      <c r="H11" s="34">
        <f>IF(C11="TRA",$C$4/5/24,IF(C11="FDO/2",4/24,0))</f>
        <v>0.33333333333333331</v>
      </c>
      <c r="I11" s="25">
        <f>(E11-D11)+(G11-F11)</f>
        <v>0</v>
      </c>
      <c r="J11" s="23" t="s">
        <v>61</v>
      </c>
    </row>
    <row r="12" spans="1:29">
      <c r="A12" s="18">
        <v>42311</v>
      </c>
      <c r="B12" s="19" t="str">
        <f t="shared" si="0"/>
        <v>Tue</v>
      </c>
      <c r="C12" s="32" t="s">
        <v>74</v>
      </c>
      <c r="D12" s="20"/>
      <c r="E12" s="24"/>
      <c r="F12" s="20"/>
      <c r="G12" s="24"/>
      <c r="H12" s="34">
        <f t="shared" ref="H12:H39" si="1">IF(C12="TRA",$C$4/5/24,IF(C12="FDO/2",4/24,0))</f>
        <v>0.33333333333333331</v>
      </c>
      <c r="I12" s="25">
        <f t="shared" ref="I12:I39" si="2">(E12-D12)+(G12-F12)</f>
        <v>0</v>
      </c>
      <c r="J12" s="23"/>
      <c r="AB12" s="2" t="s">
        <v>64</v>
      </c>
      <c r="AC12" s="9" t="s">
        <v>71</v>
      </c>
    </row>
    <row r="13" spans="1:29">
      <c r="A13" s="18">
        <v>42312</v>
      </c>
      <c r="B13" s="19" t="str">
        <f t="shared" si="0"/>
        <v>Wed</v>
      </c>
      <c r="C13" s="32" t="s">
        <v>74</v>
      </c>
      <c r="D13" s="20"/>
      <c r="E13" s="24"/>
      <c r="F13" s="20"/>
      <c r="G13" s="24"/>
      <c r="H13" s="34">
        <f t="shared" si="1"/>
        <v>0.33333333333333331</v>
      </c>
      <c r="I13" s="25">
        <f t="shared" si="2"/>
        <v>0</v>
      </c>
      <c r="J13" s="23"/>
      <c r="AB13" s="2" t="s">
        <v>65</v>
      </c>
      <c r="AC13" s="9" t="s">
        <v>66</v>
      </c>
    </row>
    <row r="14" spans="1:29">
      <c r="A14" s="18">
        <v>42313</v>
      </c>
      <c r="B14" s="19" t="str">
        <f t="shared" si="0"/>
        <v>Thu</v>
      </c>
      <c r="C14" s="32" t="s">
        <v>74</v>
      </c>
      <c r="D14" s="20"/>
      <c r="E14" s="24"/>
      <c r="F14" s="20"/>
      <c r="G14" s="24"/>
      <c r="H14" s="34">
        <f t="shared" si="1"/>
        <v>0.33333333333333331</v>
      </c>
      <c r="I14" s="25">
        <f t="shared" si="2"/>
        <v>0</v>
      </c>
      <c r="J14" s="23"/>
      <c r="AB14" s="2" t="s">
        <v>67</v>
      </c>
      <c r="AC14" s="9" t="s">
        <v>72</v>
      </c>
    </row>
    <row r="15" spans="1:29">
      <c r="A15" s="18">
        <v>42314</v>
      </c>
      <c r="B15" s="83" t="str">
        <f t="shared" si="0"/>
        <v>Fri</v>
      </c>
      <c r="C15" s="32" t="s">
        <v>74</v>
      </c>
      <c r="D15" s="20"/>
      <c r="E15" s="24"/>
      <c r="F15" s="20"/>
      <c r="G15" s="24"/>
      <c r="H15" s="34">
        <f t="shared" si="1"/>
        <v>0.33333333333333331</v>
      </c>
      <c r="I15" s="25">
        <f t="shared" si="2"/>
        <v>0</v>
      </c>
      <c r="J15" s="23"/>
      <c r="AB15" s="2" t="s">
        <v>68</v>
      </c>
      <c r="AC15" s="9" t="s">
        <v>73</v>
      </c>
    </row>
    <row r="16" spans="1:29">
      <c r="A16" s="18">
        <v>42315</v>
      </c>
      <c r="B16" s="83" t="str">
        <f t="shared" si="0"/>
        <v>Sat</v>
      </c>
      <c r="C16" s="32" t="s">
        <v>71</v>
      </c>
      <c r="D16" s="20"/>
      <c r="E16" s="24"/>
      <c r="F16" s="20"/>
      <c r="G16" s="24"/>
      <c r="H16" s="34">
        <f t="shared" si="1"/>
        <v>0</v>
      </c>
      <c r="I16" s="25">
        <f t="shared" si="2"/>
        <v>0</v>
      </c>
      <c r="J16" s="23"/>
      <c r="AB16" s="2" t="s">
        <v>69</v>
      </c>
      <c r="AC16" s="9" t="s">
        <v>74</v>
      </c>
    </row>
    <row r="17" spans="1:29">
      <c r="A17" s="18">
        <v>42316</v>
      </c>
      <c r="B17" s="83" t="str">
        <f t="shared" si="0"/>
        <v>Sun</v>
      </c>
      <c r="C17" s="32" t="s">
        <v>71</v>
      </c>
      <c r="D17" s="20"/>
      <c r="E17" s="24"/>
      <c r="F17" s="20"/>
      <c r="G17" s="24"/>
      <c r="H17" s="34">
        <f t="shared" si="1"/>
        <v>0</v>
      </c>
      <c r="I17" s="25">
        <f t="shared" si="2"/>
        <v>0</v>
      </c>
      <c r="J17" s="23"/>
      <c r="AB17" s="2" t="s">
        <v>70</v>
      </c>
      <c r="AC17" s="9" t="s">
        <v>75</v>
      </c>
    </row>
    <row r="18" spans="1:29">
      <c r="A18" s="18">
        <v>42317</v>
      </c>
      <c r="B18" s="83" t="str">
        <f t="shared" si="0"/>
        <v>Mon</v>
      </c>
      <c r="C18" s="32" t="s">
        <v>74</v>
      </c>
      <c r="D18" s="20"/>
      <c r="E18" s="24"/>
      <c r="F18" s="20"/>
      <c r="G18" s="24"/>
      <c r="H18" s="34">
        <f t="shared" si="1"/>
        <v>0.33333333333333331</v>
      </c>
      <c r="I18" s="25">
        <f t="shared" si="2"/>
        <v>0</v>
      </c>
      <c r="J18" s="23"/>
      <c r="AB18" s="2" t="s">
        <v>76</v>
      </c>
      <c r="AC18" s="9" t="s">
        <v>77</v>
      </c>
    </row>
    <row r="19" spans="1:29">
      <c r="A19" s="18">
        <v>42318</v>
      </c>
      <c r="B19" s="83" t="str">
        <f t="shared" si="0"/>
        <v>Tue</v>
      </c>
      <c r="C19" s="32" t="s">
        <v>74</v>
      </c>
      <c r="D19" s="20"/>
      <c r="E19" s="24"/>
      <c r="F19" s="20"/>
      <c r="G19" s="24"/>
      <c r="H19" s="34">
        <f t="shared" si="1"/>
        <v>0.33333333333333331</v>
      </c>
      <c r="I19" s="25">
        <f t="shared" si="2"/>
        <v>0</v>
      </c>
      <c r="J19" s="23"/>
      <c r="AB19" s="2" t="s">
        <v>95</v>
      </c>
      <c r="AC19" s="2" t="s">
        <v>94</v>
      </c>
    </row>
    <row r="20" spans="1:29">
      <c r="A20" s="18">
        <v>42319</v>
      </c>
      <c r="B20" s="83" t="str">
        <f t="shared" si="0"/>
        <v>Wed</v>
      </c>
      <c r="C20" s="32" t="s">
        <v>74</v>
      </c>
      <c r="D20" s="20"/>
      <c r="E20" s="24"/>
      <c r="F20" s="20"/>
      <c r="G20" s="24"/>
      <c r="H20" s="34">
        <f t="shared" si="1"/>
        <v>0.33333333333333331</v>
      </c>
      <c r="I20" s="25">
        <f t="shared" si="2"/>
        <v>0</v>
      </c>
      <c r="J20" s="23"/>
    </row>
    <row r="21" spans="1:29">
      <c r="A21" s="18">
        <v>42320</v>
      </c>
      <c r="B21" s="83" t="str">
        <f t="shared" si="0"/>
        <v>Thu</v>
      </c>
      <c r="C21" s="32" t="s">
        <v>74</v>
      </c>
      <c r="D21" s="20"/>
      <c r="E21" s="24"/>
      <c r="F21" s="20"/>
      <c r="G21" s="24"/>
      <c r="H21" s="34">
        <f t="shared" si="1"/>
        <v>0.33333333333333331</v>
      </c>
      <c r="I21" s="25">
        <f t="shared" si="2"/>
        <v>0</v>
      </c>
      <c r="J21" s="23"/>
    </row>
    <row r="22" spans="1:29">
      <c r="A22" s="18">
        <v>42321</v>
      </c>
      <c r="B22" s="83" t="str">
        <f t="shared" si="0"/>
        <v>Fri</v>
      </c>
      <c r="C22" s="32" t="s">
        <v>74</v>
      </c>
      <c r="D22" s="20"/>
      <c r="E22" s="24"/>
      <c r="F22" s="20"/>
      <c r="G22" s="24"/>
      <c r="H22" s="34">
        <f t="shared" si="1"/>
        <v>0.33333333333333331</v>
      </c>
      <c r="I22" s="25">
        <f t="shared" si="2"/>
        <v>0</v>
      </c>
      <c r="J22" s="23"/>
    </row>
    <row r="23" spans="1:29">
      <c r="A23" s="18">
        <v>42322</v>
      </c>
      <c r="B23" s="83" t="str">
        <f t="shared" si="0"/>
        <v>Sat</v>
      </c>
      <c r="C23" s="32" t="s">
        <v>71</v>
      </c>
      <c r="D23" s="20"/>
      <c r="E23" s="24"/>
      <c r="F23" s="20"/>
      <c r="G23" s="24"/>
      <c r="H23" s="34">
        <f t="shared" si="1"/>
        <v>0</v>
      </c>
      <c r="I23" s="25">
        <f t="shared" si="2"/>
        <v>0</v>
      </c>
      <c r="J23" s="23"/>
    </row>
    <row r="24" spans="1:29">
      <c r="A24" s="18">
        <v>42323</v>
      </c>
      <c r="B24" s="83" t="str">
        <f t="shared" si="0"/>
        <v>Sun</v>
      </c>
      <c r="C24" s="32" t="s">
        <v>75</v>
      </c>
      <c r="D24" s="20"/>
      <c r="E24" s="24"/>
      <c r="F24" s="20"/>
      <c r="G24" s="24"/>
      <c r="H24" s="34">
        <f t="shared" si="1"/>
        <v>0</v>
      </c>
      <c r="I24" s="25">
        <f t="shared" si="2"/>
        <v>0</v>
      </c>
      <c r="J24" s="23" t="s">
        <v>62</v>
      </c>
    </row>
    <row r="25" spans="1:29">
      <c r="A25" s="18">
        <v>42324</v>
      </c>
      <c r="B25" s="83" t="str">
        <f t="shared" si="0"/>
        <v>Mon</v>
      </c>
      <c r="C25" s="32" t="s">
        <v>74</v>
      </c>
      <c r="D25" s="20"/>
      <c r="E25" s="24"/>
      <c r="F25" s="20"/>
      <c r="G25" s="24"/>
      <c r="H25" s="34">
        <f t="shared" si="1"/>
        <v>0.33333333333333331</v>
      </c>
      <c r="I25" s="25">
        <f t="shared" si="2"/>
        <v>0</v>
      </c>
      <c r="J25" s="23"/>
    </row>
    <row r="26" spans="1:29">
      <c r="A26" s="18">
        <v>42325</v>
      </c>
      <c r="B26" s="83" t="str">
        <f t="shared" si="0"/>
        <v>Tue</v>
      </c>
      <c r="C26" s="32" t="s">
        <v>74</v>
      </c>
      <c r="D26" s="20"/>
      <c r="E26" s="24"/>
      <c r="F26" s="20"/>
      <c r="G26" s="24"/>
      <c r="H26" s="34">
        <f t="shared" si="1"/>
        <v>0.33333333333333331</v>
      </c>
      <c r="I26" s="25">
        <f t="shared" si="2"/>
        <v>0</v>
      </c>
      <c r="J26" s="23"/>
    </row>
    <row r="27" spans="1:29" s="12" customFormat="1">
      <c r="A27" s="18">
        <v>42326</v>
      </c>
      <c r="B27" s="83" t="str">
        <f>TEXT(A27,"ddd")</f>
        <v>Wed</v>
      </c>
      <c r="C27" s="32" t="s">
        <v>74</v>
      </c>
      <c r="D27" s="26"/>
      <c r="E27" s="27"/>
      <c r="F27" s="26"/>
      <c r="G27" s="27"/>
      <c r="H27" s="34">
        <f t="shared" si="1"/>
        <v>0.33333333333333331</v>
      </c>
      <c r="I27" s="28">
        <f t="shared" si="2"/>
        <v>0</v>
      </c>
      <c r="J27" s="23"/>
    </row>
    <row r="28" spans="1:29">
      <c r="A28" s="18">
        <v>42327</v>
      </c>
      <c r="B28" s="83" t="str">
        <f t="shared" ref="B28:B39" si="3">TEXT(A28,"ddd")</f>
        <v>Thu</v>
      </c>
      <c r="C28" s="32" t="s">
        <v>74</v>
      </c>
      <c r="D28" s="20"/>
      <c r="E28" s="24"/>
      <c r="F28" s="20"/>
      <c r="G28" s="24"/>
      <c r="H28" s="34">
        <f t="shared" si="1"/>
        <v>0.33333333333333331</v>
      </c>
      <c r="I28" s="25">
        <f t="shared" si="2"/>
        <v>0</v>
      </c>
      <c r="J28" s="23"/>
    </row>
    <row r="29" spans="1:29">
      <c r="A29" s="18">
        <v>42328</v>
      </c>
      <c r="B29" s="83" t="str">
        <f t="shared" si="3"/>
        <v>Fri</v>
      </c>
      <c r="C29" s="32" t="s">
        <v>74</v>
      </c>
      <c r="D29" s="20"/>
      <c r="E29" s="24"/>
      <c r="F29" s="20"/>
      <c r="G29" s="24"/>
      <c r="H29" s="34">
        <f t="shared" si="1"/>
        <v>0.33333333333333331</v>
      </c>
      <c r="I29" s="25">
        <f t="shared" si="2"/>
        <v>0</v>
      </c>
      <c r="J29" s="23"/>
    </row>
    <row r="30" spans="1:29">
      <c r="A30" s="18">
        <v>42329</v>
      </c>
      <c r="B30" s="83" t="str">
        <f t="shared" si="3"/>
        <v>Sat</v>
      </c>
      <c r="C30" s="32" t="s">
        <v>71</v>
      </c>
      <c r="D30" s="20"/>
      <c r="E30" s="24"/>
      <c r="F30" s="20"/>
      <c r="G30" s="24"/>
      <c r="H30" s="34">
        <f t="shared" si="1"/>
        <v>0</v>
      </c>
      <c r="I30" s="25">
        <f t="shared" si="2"/>
        <v>0</v>
      </c>
      <c r="J30" s="23"/>
    </row>
    <row r="31" spans="1:29">
      <c r="A31" s="18">
        <v>42330</v>
      </c>
      <c r="B31" s="83" t="str">
        <f t="shared" si="3"/>
        <v>Sun</v>
      </c>
      <c r="C31" s="32" t="s">
        <v>71</v>
      </c>
      <c r="D31" s="20"/>
      <c r="E31" s="24"/>
      <c r="F31" s="20"/>
      <c r="G31" s="24"/>
      <c r="H31" s="34">
        <f t="shared" si="1"/>
        <v>0</v>
      </c>
      <c r="I31" s="25">
        <f t="shared" si="2"/>
        <v>0</v>
      </c>
      <c r="J31" s="23"/>
    </row>
    <row r="32" spans="1:29">
      <c r="A32" s="18">
        <v>42331</v>
      </c>
      <c r="B32" s="83" t="str">
        <f t="shared" si="3"/>
        <v>Mon</v>
      </c>
      <c r="C32" s="32" t="s">
        <v>74</v>
      </c>
      <c r="D32" s="20"/>
      <c r="E32" s="24"/>
      <c r="F32" s="20"/>
      <c r="G32" s="24"/>
      <c r="H32" s="34">
        <f t="shared" si="1"/>
        <v>0.33333333333333331</v>
      </c>
      <c r="I32" s="25">
        <f t="shared" si="2"/>
        <v>0</v>
      </c>
      <c r="J32" s="23"/>
    </row>
    <row r="33" spans="1:13">
      <c r="A33" s="18">
        <v>42332</v>
      </c>
      <c r="B33" s="83" t="str">
        <f t="shared" si="3"/>
        <v>Tue</v>
      </c>
      <c r="C33" s="32" t="s">
        <v>74</v>
      </c>
      <c r="D33" s="20"/>
      <c r="E33" s="24"/>
      <c r="F33" s="20"/>
      <c r="G33" s="24"/>
      <c r="H33" s="34">
        <f t="shared" si="1"/>
        <v>0.33333333333333331</v>
      </c>
      <c r="I33" s="25">
        <f t="shared" si="2"/>
        <v>0</v>
      </c>
      <c r="J33" s="23"/>
    </row>
    <row r="34" spans="1:13">
      <c r="A34" s="18">
        <v>42333</v>
      </c>
      <c r="B34" s="83" t="str">
        <f t="shared" si="3"/>
        <v>Wed</v>
      </c>
      <c r="C34" s="32" t="s">
        <v>74</v>
      </c>
      <c r="D34" s="20"/>
      <c r="E34" s="24"/>
      <c r="F34" s="20"/>
      <c r="G34" s="24"/>
      <c r="H34" s="34">
        <f t="shared" si="1"/>
        <v>0.33333333333333331</v>
      </c>
      <c r="I34" s="25">
        <f t="shared" si="2"/>
        <v>0</v>
      </c>
      <c r="J34" s="23"/>
    </row>
    <row r="35" spans="1:13">
      <c r="A35" s="18">
        <v>42334</v>
      </c>
      <c r="B35" s="83" t="str">
        <f t="shared" si="3"/>
        <v>Thu</v>
      </c>
      <c r="C35" s="32" t="s">
        <v>74</v>
      </c>
      <c r="D35" s="20"/>
      <c r="E35" s="24"/>
      <c r="F35" s="20"/>
      <c r="G35" s="24"/>
      <c r="H35" s="34">
        <f t="shared" si="1"/>
        <v>0.33333333333333331</v>
      </c>
      <c r="I35" s="25">
        <f t="shared" si="2"/>
        <v>0</v>
      </c>
      <c r="J35" s="23"/>
      <c r="L35" s="30"/>
    </row>
    <row r="36" spans="1:13">
      <c r="A36" s="18">
        <v>42335</v>
      </c>
      <c r="B36" s="19" t="str">
        <f t="shared" si="3"/>
        <v>Fri</v>
      </c>
      <c r="C36" s="32" t="s">
        <v>74</v>
      </c>
      <c r="D36" s="20"/>
      <c r="E36" s="24"/>
      <c r="F36" s="20"/>
      <c r="G36" s="24"/>
      <c r="H36" s="34">
        <f t="shared" si="1"/>
        <v>0.33333333333333331</v>
      </c>
      <c r="I36" s="25">
        <f t="shared" si="2"/>
        <v>0</v>
      </c>
      <c r="J36" s="23"/>
    </row>
    <row r="37" spans="1:13">
      <c r="A37" s="18">
        <v>42336</v>
      </c>
      <c r="B37" s="19" t="str">
        <f t="shared" si="3"/>
        <v>Sat</v>
      </c>
      <c r="C37" s="32" t="s">
        <v>71</v>
      </c>
      <c r="D37" s="20"/>
      <c r="E37" s="24"/>
      <c r="F37" s="20"/>
      <c r="G37" s="24"/>
      <c r="H37" s="34">
        <f t="shared" si="1"/>
        <v>0</v>
      </c>
      <c r="I37" s="25">
        <f t="shared" si="2"/>
        <v>0</v>
      </c>
      <c r="J37" s="23"/>
    </row>
    <row r="38" spans="1:13">
      <c r="A38" s="18">
        <v>42337</v>
      </c>
      <c r="B38" s="19" t="str">
        <f t="shared" si="3"/>
        <v>Sun</v>
      </c>
      <c r="C38" s="32" t="s">
        <v>71</v>
      </c>
      <c r="D38" s="20"/>
      <c r="E38" s="24"/>
      <c r="F38" s="20"/>
      <c r="G38" s="24"/>
      <c r="H38" s="34">
        <f t="shared" si="1"/>
        <v>0</v>
      </c>
      <c r="I38" s="25">
        <f t="shared" si="2"/>
        <v>0</v>
      </c>
      <c r="J38" s="23"/>
    </row>
    <row r="39" spans="1:13">
      <c r="A39" s="18">
        <v>42338</v>
      </c>
      <c r="B39" s="19" t="str">
        <f t="shared" si="3"/>
        <v>Mon</v>
      </c>
      <c r="C39" s="32" t="s">
        <v>74</v>
      </c>
      <c r="D39" s="20"/>
      <c r="E39" s="24"/>
      <c r="F39" s="20"/>
      <c r="G39" s="24"/>
      <c r="H39" s="34">
        <f t="shared" si="1"/>
        <v>0.33333333333333331</v>
      </c>
      <c r="I39" s="25">
        <f t="shared" si="2"/>
        <v>0</v>
      </c>
      <c r="J39" s="23"/>
    </row>
    <row r="40" spans="1:13" ht="15.75" thickBot="1">
      <c r="A40" s="110" t="s">
        <v>10</v>
      </c>
      <c r="B40" s="110"/>
      <c r="C40" s="110"/>
      <c r="D40" s="110"/>
      <c r="E40" s="110"/>
      <c r="F40" s="110"/>
      <c r="G40" s="110"/>
      <c r="H40" s="40">
        <f>SUM(H10:H39)</f>
        <v>6.9999999999999973</v>
      </c>
      <c r="I40" s="41">
        <f>SUM(I10:I39)</f>
        <v>0</v>
      </c>
      <c r="J40" s="42"/>
    </row>
    <row r="41" spans="1:13" ht="16.5" thickTop="1" thickBot="1">
      <c r="A41" s="108" t="s">
        <v>47</v>
      </c>
      <c r="B41" s="108"/>
      <c r="C41" s="108"/>
      <c r="D41" s="108"/>
      <c r="E41" s="108"/>
      <c r="F41" s="108"/>
      <c r="G41" s="108"/>
      <c r="H41" s="17">
        <f>OUT_2015!H43</f>
        <v>-89.61</v>
      </c>
      <c r="I41" s="36">
        <f>ABS(H41/24)</f>
        <v>3.7337500000000001</v>
      </c>
      <c r="J41" s="16" t="str">
        <f>IF(H41&lt;0,"NEGATIVO",IF(H41&gt;0,"POSITIVO","SALDO NULO"))</f>
        <v>NEGATIVO</v>
      </c>
      <c r="M41" s="35"/>
    </row>
    <row r="42" spans="1:13" ht="16.5" thickTop="1" thickBot="1">
      <c r="A42" s="109" t="s">
        <v>46</v>
      </c>
      <c r="B42" s="109"/>
      <c r="C42" s="109"/>
      <c r="D42" s="109"/>
      <c r="E42" s="109"/>
      <c r="F42" s="109"/>
      <c r="G42" s="109"/>
      <c r="H42" s="29">
        <f>ROUND(24*(I40-(J5-H41/24)),2)</f>
        <v>-257.61</v>
      </c>
      <c r="I42" s="37">
        <f>IF(H42 &lt; 0, ABS(H42)/24,H42/24)</f>
        <v>10.733750000000001</v>
      </c>
      <c r="J42" s="16" t="str">
        <f>IF(H42&lt;0,"SALDO NEGATIVO",IF(H42&gt;0,"SALDO POSITIVO","MISSÃO CUMPRIDA"))</f>
        <v>SALDO NEGATIVO</v>
      </c>
      <c r="M42" s="35"/>
    </row>
    <row r="43" spans="1:13" ht="15.75" thickTop="1"/>
  </sheetData>
  <mergeCells count="17">
    <mergeCell ref="A1:J1"/>
    <mergeCell ref="B3:J3"/>
    <mergeCell ref="A4:B4"/>
    <mergeCell ref="F5:I5"/>
    <mergeCell ref="A6:J6"/>
    <mergeCell ref="A42:G42"/>
    <mergeCell ref="I7:I9"/>
    <mergeCell ref="J7:J9"/>
    <mergeCell ref="D8:E8"/>
    <mergeCell ref="F8:G8"/>
    <mergeCell ref="A40:G40"/>
    <mergeCell ref="A41:G41"/>
    <mergeCell ref="A7:A9"/>
    <mergeCell ref="B7:B9"/>
    <mergeCell ref="C7:C9"/>
    <mergeCell ref="D7:G7"/>
    <mergeCell ref="H7:H9"/>
  </mergeCells>
  <conditionalFormatting sqref="I10:J10">
    <cfRule type="expression" dxfId="19" priority="11">
      <formula>"$C$11=FS"</formula>
    </cfRule>
  </conditionalFormatting>
  <conditionalFormatting sqref="J42">
    <cfRule type="cellIs" dxfId="18" priority="7" operator="equal">
      <formula>"SALDO POSITIVO"</formula>
    </cfRule>
    <cfRule type="cellIs" dxfId="17" priority="8" operator="equal">
      <formula>"MISSÃO CUMPRIDA"</formula>
    </cfRule>
    <cfRule type="cellIs" dxfId="16" priority="9" operator="equal">
      <formula>"SALDO NEGATIVO"</formula>
    </cfRule>
  </conditionalFormatting>
  <conditionalFormatting sqref="J41">
    <cfRule type="cellIs" dxfId="15" priority="4" operator="equal">
      <formula>"POSITIVO"</formula>
    </cfRule>
    <cfRule type="cellIs" dxfId="14" priority="5" operator="equal">
      <formula>"SALDO NULO"</formula>
    </cfRule>
    <cfRule type="cellIs" dxfId="13" priority="6" operator="equal">
      <formula>"NEGATIVO"</formula>
    </cfRule>
  </conditionalFormatting>
  <conditionalFormatting sqref="H10">
    <cfRule type="expression" dxfId="12" priority="3">
      <formula>"$C$11=FS"</formula>
    </cfRule>
  </conditionalFormatting>
  <conditionalFormatting sqref="H10">
    <cfRule type="cellIs" dxfId="11" priority="2" operator="equal">
      <formula>0</formula>
    </cfRule>
  </conditionalFormatting>
  <conditionalFormatting sqref="H11:H39">
    <cfRule type="cellIs" dxfId="10" priority="1" operator="equal">
      <formula>0</formula>
    </cfRule>
  </conditionalFormatting>
  <dataValidations count="2">
    <dataValidation type="list" allowBlank="1" showInputMessage="1" showErrorMessage="1" sqref="C10:C39">
      <formula1>$AC$12:$AC$18</formula1>
    </dataValidation>
    <dataValidation type="list" allowBlank="1" showInputMessage="1" showErrorMessage="1" sqref="C4">
      <formula1>"20,30,40,25,23"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C44"/>
  <sheetViews>
    <sheetView topLeftCell="A7" workbookViewId="0">
      <selection activeCell="H43" sqref="H43"/>
    </sheetView>
  </sheetViews>
  <sheetFormatPr defaultColWidth="9.140625" defaultRowHeight="15"/>
  <cols>
    <col min="1" max="1" width="18.140625" style="2" customWidth="1"/>
    <col min="2" max="3" width="12" style="2" customWidth="1"/>
    <col min="4" max="7" width="9.140625" style="2"/>
    <col min="8" max="8" width="10.140625" style="2" bestFit="1" customWidth="1"/>
    <col min="9" max="9" width="13.140625" style="2" customWidth="1"/>
    <col min="10" max="10" width="37.7109375" style="2" customWidth="1"/>
    <col min="11" max="11" width="10.140625" style="2" bestFit="1" customWidth="1"/>
    <col min="12" max="12" width="9.140625" style="2" customWidth="1"/>
    <col min="13" max="27" width="9.140625" style="2"/>
    <col min="28" max="28" width="15.140625" style="2" bestFit="1" customWidth="1"/>
    <col min="29" max="16384" width="9.140625" style="2"/>
  </cols>
  <sheetData>
    <row r="1" spans="1:29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29" ht="15.75" thickBot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29" ht="15.75" thickBot="1">
      <c r="A3" s="14" t="s">
        <v>1</v>
      </c>
      <c r="B3" s="117"/>
      <c r="C3" s="118"/>
      <c r="D3" s="118"/>
      <c r="E3" s="118"/>
      <c r="F3" s="118"/>
      <c r="G3" s="118"/>
      <c r="H3" s="118"/>
      <c r="I3" s="118"/>
      <c r="J3" s="119"/>
    </row>
    <row r="4" spans="1:29" ht="15.75" thickBot="1">
      <c r="A4" s="120" t="s">
        <v>80</v>
      </c>
      <c r="B4" s="120"/>
      <c r="C4" s="38">
        <v>40</v>
      </c>
      <c r="D4" s="44"/>
      <c r="E4" s="44"/>
      <c r="F4" s="44"/>
      <c r="G4" s="44"/>
      <c r="H4" s="44"/>
      <c r="I4" s="44"/>
      <c r="J4" s="44"/>
    </row>
    <row r="5" spans="1:29">
      <c r="A5" s="45"/>
      <c r="B5" s="44"/>
      <c r="C5" s="44"/>
      <c r="D5" s="44"/>
      <c r="E5" s="44"/>
      <c r="F5" s="115" t="s">
        <v>45</v>
      </c>
      <c r="G5" s="116"/>
      <c r="H5" s="116"/>
      <c r="I5" s="116"/>
      <c r="J5" s="15">
        <f>H41</f>
        <v>6.9999999999999973</v>
      </c>
      <c r="K5" s="35"/>
    </row>
    <row r="6" spans="1:29">
      <c r="A6" s="112" t="s">
        <v>82</v>
      </c>
      <c r="B6" s="112"/>
      <c r="C6" s="112"/>
      <c r="D6" s="112"/>
      <c r="E6" s="112"/>
      <c r="F6" s="112"/>
      <c r="G6" s="112"/>
      <c r="H6" s="112"/>
      <c r="I6" s="112"/>
      <c r="J6" s="112"/>
    </row>
    <row r="7" spans="1:29">
      <c r="A7" s="113" t="s">
        <v>2</v>
      </c>
      <c r="B7" s="106" t="s">
        <v>3</v>
      </c>
      <c r="C7" s="106" t="s">
        <v>81</v>
      </c>
      <c r="D7" s="113" t="s">
        <v>4</v>
      </c>
      <c r="E7" s="113"/>
      <c r="F7" s="113"/>
      <c r="G7" s="113"/>
      <c r="H7" s="106" t="s">
        <v>78</v>
      </c>
      <c r="I7" s="106" t="s">
        <v>9</v>
      </c>
      <c r="J7" s="106" t="s">
        <v>11</v>
      </c>
    </row>
    <row r="8" spans="1:29">
      <c r="A8" s="113"/>
      <c r="B8" s="106"/>
      <c r="C8" s="106"/>
      <c r="D8" s="113" t="s">
        <v>5</v>
      </c>
      <c r="E8" s="113"/>
      <c r="F8" s="113" t="s">
        <v>8</v>
      </c>
      <c r="G8" s="113"/>
      <c r="H8" s="106"/>
      <c r="I8" s="106"/>
      <c r="J8" s="106"/>
    </row>
    <row r="9" spans="1:29" ht="15.75" customHeight="1" thickBot="1">
      <c r="A9" s="114"/>
      <c r="B9" s="107"/>
      <c r="C9" s="107"/>
      <c r="D9" s="39" t="s">
        <v>6</v>
      </c>
      <c r="E9" s="39" t="s">
        <v>7</v>
      </c>
      <c r="F9" s="39" t="s">
        <v>6</v>
      </c>
      <c r="G9" s="39" t="s">
        <v>7</v>
      </c>
      <c r="H9" s="107"/>
      <c r="I9" s="107"/>
      <c r="J9" s="107"/>
    </row>
    <row r="10" spans="1:29">
      <c r="A10" s="18">
        <v>42339</v>
      </c>
      <c r="B10" s="19" t="str">
        <f>TEXT(A10,"ddd")</f>
        <v>Tue</v>
      </c>
      <c r="C10" s="31" t="s">
        <v>74</v>
      </c>
      <c r="D10" s="20"/>
      <c r="E10" s="21"/>
      <c r="F10" s="20"/>
      <c r="G10" s="21"/>
      <c r="H10" s="33">
        <f>IF(C10="TRA",$C$4/5/24,IF(C10="FDO/2",4/24,0))</f>
        <v>0.33333333333333331</v>
      </c>
      <c r="I10" s="22">
        <f>(E10-D10)+(G10-F10)</f>
        <v>0</v>
      </c>
      <c r="J10" s="23"/>
    </row>
    <row r="11" spans="1:29">
      <c r="A11" s="18">
        <v>42340</v>
      </c>
      <c r="B11" s="19" t="str">
        <f t="shared" ref="B11:B26" si="0">TEXT(A11,"ddd")</f>
        <v>Wed</v>
      </c>
      <c r="C11" s="32" t="s">
        <v>74</v>
      </c>
      <c r="D11" s="20"/>
      <c r="E11" s="24"/>
      <c r="F11" s="20"/>
      <c r="G11" s="24"/>
      <c r="H11" s="34">
        <f>IF(C11="TRA",$C$4/5/24,IF(C11="FDO/2",4/24,0))</f>
        <v>0.33333333333333331</v>
      </c>
      <c r="I11" s="25">
        <f>(E11-D11)+(G11-F11)</f>
        <v>0</v>
      </c>
      <c r="J11" s="23"/>
    </row>
    <row r="12" spans="1:29">
      <c r="A12" s="18">
        <v>42341</v>
      </c>
      <c r="B12" s="19" t="str">
        <f t="shared" si="0"/>
        <v>Thu</v>
      </c>
      <c r="C12" s="32" t="s">
        <v>74</v>
      </c>
      <c r="D12" s="20"/>
      <c r="E12" s="24"/>
      <c r="F12" s="20"/>
      <c r="G12" s="24"/>
      <c r="H12" s="34">
        <f t="shared" ref="H12:H40" si="1">IF(C12="TRA",$C$4/5/24,IF(C12="FDO/2",4/24,0))</f>
        <v>0.33333333333333331</v>
      </c>
      <c r="I12" s="25">
        <f t="shared" ref="I12:I40" si="2">(E12-D12)+(G12-F12)</f>
        <v>0</v>
      </c>
      <c r="J12" s="23"/>
      <c r="AB12" s="2" t="s">
        <v>64</v>
      </c>
      <c r="AC12" s="9" t="s">
        <v>71</v>
      </c>
    </row>
    <row r="13" spans="1:29">
      <c r="A13" s="18">
        <v>42342</v>
      </c>
      <c r="B13" s="19" t="str">
        <f t="shared" si="0"/>
        <v>Fri</v>
      </c>
      <c r="C13" s="32" t="s">
        <v>74</v>
      </c>
      <c r="D13" s="20"/>
      <c r="E13" s="24"/>
      <c r="F13" s="20"/>
      <c r="G13" s="24"/>
      <c r="H13" s="34">
        <f t="shared" si="1"/>
        <v>0.33333333333333331</v>
      </c>
      <c r="I13" s="25">
        <f t="shared" si="2"/>
        <v>0</v>
      </c>
      <c r="J13" s="23"/>
      <c r="AB13" s="2" t="s">
        <v>65</v>
      </c>
      <c r="AC13" s="9" t="s">
        <v>66</v>
      </c>
    </row>
    <row r="14" spans="1:29">
      <c r="A14" s="18">
        <v>42343</v>
      </c>
      <c r="B14" s="19" t="str">
        <f t="shared" si="0"/>
        <v>Sat</v>
      </c>
      <c r="C14" s="32" t="s">
        <v>71</v>
      </c>
      <c r="D14" s="20"/>
      <c r="E14" s="24"/>
      <c r="F14" s="20"/>
      <c r="G14" s="24"/>
      <c r="H14" s="34">
        <f t="shared" si="1"/>
        <v>0</v>
      </c>
      <c r="I14" s="25">
        <f t="shared" si="2"/>
        <v>0</v>
      </c>
      <c r="J14" s="23"/>
      <c r="AB14" s="2" t="s">
        <v>67</v>
      </c>
      <c r="AC14" s="9" t="s">
        <v>72</v>
      </c>
    </row>
    <row r="15" spans="1:29">
      <c r="A15" s="18">
        <v>42344</v>
      </c>
      <c r="B15" s="19" t="str">
        <f t="shared" si="0"/>
        <v>Sun</v>
      </c>
      <c r="C15" s="32" t="s">
        <v>71</v>
      </c>
      <c r="D15" s="20"/>
      <c r="E15" s="24"/>
      <c r="F15" s="20"/>
      <c r="G15" s="24"/>
      <c r="H15" s="34">
        <f t="shared" si="1"/>
        <v>0</v>
      </c>
      <c r="I15" s="25">
        <f t="shared" si="2"/>
        <v>0</v>
      </c>
      <c r="J15" s="23"/>
      <c r="AB15" s="2" t="s">
        <v>68</v>
      </c>
      <c r="AC15" s="9" t="s">
        <v>73</v>
      </c>
    </row>
    <row r="16" spans="1:29">
      <c r="A16" s="18">
        <v>42345</v>
      </c>
      <c r="B16" s="19" t="str">
        <f t="shared" si="0"/>
        <v>Mon</v>
      </c>
      <c r="C16" s="32" t="s">
        <v>74</v>
      </c>
      <c r="D16" s="20"/>
      <c r="E16" s="24"/>
      <c r="F16" s="20"/>
      <c r="G16" s="24"/>
      <c r="H16" s="34">
        <f t="shared" si="1"/>
        <v>0.33333333333333331</v>
      </c>
      <c r="I16" s="25">
        <f t="shared" si="2"/>
        <v>0</v>
      </c>
      <c r="J16" s="23"/>
      <c r="AB16" s="2" t="s">
        <v>69</v>
      </c>
      <c r="AC16" s="9" t="s">
        <v>74</v>
      </c>
    </row>
    <row r="17" spans="1:29">
      <c r="A17" s="18">
        <v>42346</v>
      </c>
      <c r="B17" s="19" t="str">
        <f t="shared" si="0"/>
        <v>Tue</v>
      </c>
      <c r="C17" s="32" t="s">
        <v>74</v>
      </c>
      <c r="D17" s="20"/>
      <c r="E17" s="24"/>
      <c r="F17" s="20"/>
      <c r="G17" s="24"/>
      <c r="H17" s="34">
        <f t="shared" si="1"/>
        <v>0.33333333333333331</v>
      </c>
      <c r="I17" s="25">
        <f t="shared" si="2"/>
        <v>0</v>
      </c>
      <c r="J17" s="23"/>
      <c r="AB17" s="2" t="s">
        <v>70</v>
      </c>
      <c r="AC17" s="9" t="s">
        <v>75</v>
      </c>
    </row>
    <row r="18" spans="1:29">
      <c r="A18" s="18">
        <v>42347</v>
      </c>
      <c r="B18" s="19" t="str">
        <f t="shared" si="0"/>
        <v>Wed</v>
      </c>
      <c r="C18" s="32" t="s">
        <v>74</v>
      </c>
      <c r="D18" s="20"/>
      <c r="E18" s="24"/>
      <c r="F18" s="20"/>
      <c r="G18" s="24"/>
      <c r="H18" s="34">
        <f t="shared" si="1"/>
        <v>0.33333333333333331</v>
      </c>
      <c r="I18" s="25">
        <f t="shared" si="2"/>
        <v>0</v>
      </c>
      <c r="J18" s="23"/>
      <c r="AB18" s="2" t="s">
        <v>76</v>
      </c>
      <c r="AC18" s="9" t="s">
        <v>77</v>
      </c>
    </row>
    <row r="19" spans="1:29">
      <c r="A19" s="18">
        <v>42348</v>
      </c>
      <c r="B19" s="19" t="str">
        <f t="shared" si="0"/>
        <v>Thu</v>
      </c>
      <c r="C19" s="32" t="s">
        <v>74</v>
      </c>
      <c r="D19" s="20"/>
      <c r="E19" s="24"/>
      <c r="F19" s="20"/>
      <c r="G19" s="24"/>
      <c r="H19" s="34">
        <f t="shared" si="1"/>
        <v>0.33333333333333331</v>
      </c>
      <c r="I19" s="25">
        <f t="shared" si="2"/>
        <v>0</v>
      </c>
      <c r="J19" s="23"/>
      <c r="AB19" s="2" t="s">
        <v>95</v>
      </c>
      <c r="AC19" s="2" t="s">
        <v>94</v>
      </c>
    </row>
    <row r="20" spans="1:29">
      <c r="A20" s="18">
        <v>42349</v>
      </c>
      <c r="B20" s="19" t="str">
        <f t="shared" si="0"/>
        <v>Fri</v>
      </c>
      <c r="C20" s="32" t="s">
        <v>74</v>
      </c>
      <c r="D20" s="20"/>
      <c r="E20" s="24"/>
      <c r="F20" s="20"/>
      <c r="G20" s="24"/>
      <c r="H20" s="34">
        <f t="shared" si="1"/>
        <v>0.33333333333333331</v>
      </c>
      <c r="I20" s="25">
        <f t="shared" si="2"/>
        <v>0</v>
      </c>
      <c r="J20" s="23"/>
    </row>
    <row r="21" spans="1:29">
      <c r="A21" s="18">
        <v>42350</v>
      </c>
      <c r="B21" s="19" t="str">
        <f t="shared" si="0"/>
        <v>Sat</v>
      </c>
      <c r="C21" s="32" t="s">
        <v>71</v>
      </c>
      <c r="D21" s="20"/>
      <c r="E21" s="24"/>
      <c r="F21" s="20"/>
      <c r="G21" s="24"/>
      <c r="H21" s="34">
        <f t="shared" si="1"/>
        <v>0</v>
      </c>
      <c r="I21" s="25">
        <f t="shared" si="2"/>
        <v>0</v>
      </c>
      <c r="J21" s="23"/>
    </row>
    <row r="22" spans="1:29">
      <c r="A22" s="18">
        <v>42351</v>
      </c>
      <c r="B22" s="19" t="str">
        <f t="shared" si="0"/>
        <v>Sun</v>
      </c>
      <c r="C22" s="32" t="s">
        <v>71</v>
      </c>
      <c r="D22" s="20"/>
      <c r="E22" s="24"/>
      <c r="F22" s="20"/>
      <c r="G22" s="24"/>
      <c r="H22" s="34">
        <f t="shared" si="1"/>
        <v>0</v>
      </c>
      <c r="I22" s="25">
        <f t="shared" si="2"/>
        <v>0</v>
      </c>
      <c r="J22" s="23"/>
    </row>
    <row r="23" spans="1:29">
      <c r="A23" s="18">
        <v>42352</v>
      </c>
      <c r="B23" s="19" t="str">
        <f t="shared" si="0"/>
        <v>Mon</v>
      </c>
      <c r="C23" s="32" t="s">
        <v>74</v>
      </c>
      <c r="D23" s="20"/>
      <c r="E23" s="24"/>
      <c r="F23" s="20"/>
      <c r="G23" s="24"/>
      <c r="H23" s="34">
        <f t="shared" si="1"/>
        <v>0.33333333333333331</v>
      </c>
      <c r="I23" s="25">
        <f t="shared" si="2"/>
        <v>0</v>
      </c>
      <c r="J23" s="23"/>
    </row>
    <row r="24" spans="1:29">
      <c r="A24" s="18">
        <v>42353</v>
      </c>
      <c r="B24" s="19" t="str">
        <f t="shared" si="0"/>
        <v>Tue</v>
      </c>
      <c r="C24" s="32" t="s">
        <v>74</v>
      </c>
      <c r="D24" s="20"/>
      <c r="E24" s="24"/>
      <c r="F24" s="20"/>
      <c r="G24" s="24"/>
      <c r="H24" s="34">
        <f t="shared" si="1"/>
        <v>0.33333333333333331</v>
      </c>
      <c r="I24" s="25">
        <f t="shared" si="2"/>
        <v>0</v>
      </c>
      <c r="J24" s="23"/>
    </row>
    <row r="25" spans="1:29">
      <c r="A25" s="18">
        <v>42354</v>
      </c>
      <c r="B25" s="19" t="str">
        <f t="shared" si="0"/>
        <v>Wed</v>
      </c>
      <c r="C25" s="32" t="s">
        <v>74</v>
      </c>
      <c r="D25" s="20"/>
      <c r="E25" s="24"/>
      <c r="F25" s="20"/>
      <c r="G25" s="24"/>
      <c r="H25" s="34">
        <f t="shared" si="1"/>
        <v>0.33333333333333331</v>
      </c>
      <c r="I25" s="25">
        <f t="shared" si="2"/>
        <v>0</v>
      </c>
      <c r="J25" s="23"/>
    </row>
    <row r="26" spans="1:29">
      <c r="A26" s="18">
        <v>42355</v>
      </c>
      <c r="B26" s="19" t="str">
        <f t="shared" si="0"/>
        <v>Thu</v>
      </c>
      <c r="C26" s="32" t="s">
        <v>74</v>
      </c>
      <c r="D26" s="20"/>
      <c r="E26" s="24"/>
      <c r="F26" s="20"/>
      <c r="G26" s="24"/>
      <c r="H26" s="34">
        <f t="shared" si="1"/>
        <v>0.33333333333333331</v>
      </c>
      <c r="I26" s="25">
        <f t="shared" si="2"/>
        <v>0</v>
      </c>
      <c r="J26" s="23"/>
    </row>
    <row r="27" spans="1:29" s="12" customFormat="1">
      <c r="A27" s="18">
        <v>42356</v>
      </c>
      <c r="B27" s="19" t="str">
        <f>TEXT(A27,"ddd")</f>
        <v>Fri</v>
      </c>
      <c r="C27" s="32" t="s">
        <v>74</v>
      </c>
      <c r="D27" s="26"/>
      <c r="E27" s="27"/>
      <c r="F27" s="26"/>
      <c r="G27" s="27"/>
      <c r="H27" s="34">
        <f t="shared" si="1"/>
        <v>0.33333333333333331</v>
      </c>
      <c r="I27" s="28">
        <f t="shared" si="2"/>
        <v>0</v>
      </c>
      <c r="J27" s="23"/>
    </row>
    <row r="28" spans="1:29">
      <c r="A28" s="18">
        <v>42357</v>
      </c>
      <c r="B28" s="19" t="str">
        <f t="shared" ref="B28:B40" si="3">TEXT(A28,"ddd")</f>
        <v>Sat</v>
      </c>
      <c r="C28" s="32" t="s">
        <v>71</v>
      </c>
      <c r="D28" s="20"/>
      <c r="E28" s="24"/>
      <c r="F28" s="20"/>
      <c r="G28" s="24"/>
      <c r="H28" s="34">
        <f t="shared" si="1"/>
        <v>0</v>
      </c>
      <c r="I28" s="25">
        <f t="shared" si="2"/>
        <v>0</v>
      </c>
      <c r="J28" s="23"/>
    </row>
    <row r="29" spans="1:29">
      <c r="A29" s="18">
        <v>42358</v>
      </c>
      <c r="B29" s="19" t="str">
        <f t="shared" si="3"/>
        <v>Sun</v>
      </c>
      <c r="C29" s="32" t="s">
        <v>71</v>
      </c>
      <c r="D29" s="20"/>
      <c r="E29" s="24"/>
      <c r="F29" s="20"/>
      <c r="G29" s="24"/>
      <c r="H29" s="34">
        <f t="shared" si="1"/>
        <v>0</v>
      </c>
      <c r="I29" s="25">
        <f t="shared" si="2"/>
        <v>0</v>
      </c>
      <c r="J29" s="23"/>
    </row>
    <row r="30" spans="1:29">
      <c r="A30" s="18">
        <v>42359</v>
      </c>
      <c r="B30" s="19" t="str">
        <f t="shared" si="3"/>
        <v>Mon</v>
      </c>
      <c r="C30" s="32" t="s">
        <v>74</v>
      </c>
      <c r="D30" s="20"/>
      <c r="E30" s="24"/>
      <c r="F30" s="20"/>
      <c r="G30" s="24"/>
      <c r="H30" s="34">
        <f t="shared" si="1"/>
        <v>0.33333333333333331</v>
      </c>
      <c r="I30" s="25">
        <f t="shared" si="2"/>
        <v>0</v>
      </c>
      <c r="J30" s="23"/>
    </row>
    <row r="31" spans="1:29">
      <c r="A31" s="18">
        <v>42360</v>
      </c>
      <c r="B31" s="19" t="str">
        <f t="shared" si="3"/>
        <v>Tue</v>
      </c>
      <c r="C31" s="32" t="s">
        <v>74</v>
      </c>
      <c r="D31" s="20"/>
      <c r="E31" s="24"/>
      <c r="F31" s="20"/>
      <c r="G31" s="24"/>
      <c r="H31" s="34">
        <f t="shared" si="1"/>
        <v>0.33333333333333331</v>
      </c>
      <c r="I31" s="25">
        <f t="shared" si="2"/>
        <v>0</v>
      </c>
      <c r="J31" s="23"/>
    </row>
    <row r="32" spans="1:29">
      <c r="A32" s="18">
        <v>42361</v>
      </c>
      <c r="B32" s="19" t="str">
        <f t="shared" si="3"/>
        <v>Wed</v>
      </c>
      <c r="C32" s="32" t="s">
        <v>74</v>
      </c>
      <c r="D32" s="20"/>
      <c r="E32" s="24"/>
      <c r="F32" s="20"/>
      <c r="G32" s="24"/>
      <c r="H32" s="34">
        <f t="shared" si="1"/>
        <v>0.33333333333333331</v>
      </c>
      <c r="I32" s="25">
        <f t="shared" si="2"/>
        <v>0</v>
      </c>
      <c r="J32" s="23"/>
    </row>
    <row r="33" spans="1:13">
      <c r="A33" s="18">
        <v>42362</v>
      </c>
      <c r="B33" s="19" t="str">
        <f t="shared" si="3"/>
        <v>Thu</v>
      </c>
      <c r="C33" s="32" t="s">
        <v>66</v>
      </c>
      <c r="D33" s="20"/>
      <c r="E33" s="24"/>
      <c r="F33" s="20"/>
      <c r="G33" s="24"/>
      <c r="H33" s="34">
        <f t="shared" si="1"/>
        <v>0</v>
      </c>
      <c r="I33" s="25">
        <f t="shared" si="2"/>
        <v>0</v>
      </c>
      <c r="J33" s="23" t="s">
        <v>87</v>
      </c>
    </row>
    <row r="34" spans="1:13">
      <c r="A34" s="18">
        <v>42363</v>
      </c>
      <c r="B34" s="19" t="str">
        <f t="shared" si="3"/>
        <v>Fri</v>
      </c>
      <c r="C34" s="32" t="s">
        <v>74</v>
      </c>
      <c r="D34" s="20"/>
      <c r="E34" s="24"/>
      <c r="F34" s="20"/>
      <c r="G34" s="24"/>
      <c r="H34" s="34">
        <f t="shared" si="1"/>
        <v>0.33333333333333331</v>
      </c>
      <c r="I34" s="25">
        <f t="shared" si="2"/>
        <v>0</v>
      </c>
      <c r="J34" s="23" t="s">
        <v>60</v>
      </c>
    </row>
    <row r="35" spans="1:13">
      <c r="A35" s="18">
        <v>42364</v>
      </c>
      <c r="B35" s="19" t="str">
        <f t="shared" si="3"/>
        <v>Sat</v>
      </c>
      <c r="C35" s="32" t="s">
        <v>71</v>
      </c>
      <c r="D35" s="20"/>
      <c r="E35" s="24"/>
      <c r="F35" s="20"/>
      <c r="G35" s="24"/>
      <c r="H35" s="34">
        <f t="shared" si="1"/>
        <v>0</v>
      </c>
      <c r="I35" s="25">
        <f t="shared" si="2"/>
        <v>0</v>
      </c>
      <c r="J35" s="23"/>
      <c r="L35" s="30"/>
    </row>
    <row r="36" spans="1:13">
      <c r="A36" s="18">
        <v>42365</v>
      </c>
      <c r="B36" s="19" t="str">
        <f t="shared" si="3"/>
        <v>Sun</v>
      </c>
      <c r="C36" s="32" t="s">
        <v>71</v>
      </c>
      <c r="D36" s="20"/>
      <c r="E36" s="24"/>
      <c r="F36" s="20"/>
      <c r="G36" s="24"/>
      <c r="H36" s="34">
        <f t="shared" si="1"/>
        <v>0</v>
      </c>
      <c r="I36" s="25">
        <f t="shared" si="2"/>
        <v>0</v>
      </c>
      <c r="J36" s="23"/>
    </row>
    <row r="37" spans="1:13">
      <c r="A37" s="18">
        <v>42366</v>
      </c>
      <c r="B37" s="19" t="str">
        <f t="shared" si="3"/>
        <v>Mon</v>
      </c>
      <c r="C37" s="32" t="s">
        <v>74</v>
      </c>
      <c r="D37" s="20"/>
      <c r="E37" s="24"/>
      <c r="F37" s="20"/>
      <c r="G37" s="24"/>
      <c r="H37" s="34">
        <f t="shared" si="1"/>
        <v>0.33333333333333331</v>
      </c>
      <c r="I37" s="25">
        <f t="shared" si="2"/>
        <v>0</v>
      </c>
      <c r="J37" s="23"/>
    </row>
    <row r="38" spans="1:13">
      <c r="A38" s="18">
        <v>42367</v>
      </c>
      <c r="B38" s="19" t="str">
        <f t="shared" si="3"/>
        <v>Tue</v>
      </c>
      <c r="C38" s="32" t="s">
        <v>74</v>
      </c>
      <c r="D38" s="20"/>
      <c r="E38" s="24"/>
      <c r="F38" s="20"/>
      <c r="G38" s="24"/>
      <c r="H38" s="34">
        <f t="shared" si="1"/>
        <v>0.33333333333333331</v>
      </c>
      <c r="I38" s="25">
        <f t="shared" si="2"/>
        <v>0</v>
      </c>
      <c r="J38" s="23"/>
    </row>
    <row r="39" spans="1:13">
      <c r="A39" s="18">
        <v>42368</v>
      </c>
      <c r="B39" s="19" t="str">
        <f t="shared" si="3"/>
        <v>Wed</v>
      </c>
      <c r="C39" s="32" t="s">
        <v>74</v>
      </c>
      <c r="D39" s="20"/>
      <c r="E39" s="24"/>
      <c r="F39" s="20"/>
      <c r="G39" s="24"/>
      <c r="H39" s="34">
        <f t="shared" si="1"/>
        <v>0.33333333333333331</v>
      </c>
      <c r="I39" s="25">
        <f t="shared" si="2"/>
        <v>0</v>
      </c>
      <c r="J39" s="23"/>
    </row>
    <row r="40" spans="1:13">
      <c r="A40" s="18">
        <v>42369</v>
      </c>
      <c r="B40" s="19" t="str">
        <f t="shared" si="3"/>
        <v>Thu</v>
      </c>
      <c r="C40" s="32" t="s">
        <v>66</v>
      </c>
      <c r="D40" s="20"/>
      <c r="E40" s="24"/>
      <c r="F40" s="20"/>
      <c r="G40" s="24"/>
      <c r="H40" s="34">
        <f t="shared" si="1"/>
        <v>0</v>
      </c>
      <c r="I40" s="25">
        <f t="shared" si="2"/>
        <v>0</v>
      </c>
      <c r="J40" s="23" t="s">
        <v>88</v>
      </c>
    </row>
    <row r="41" spans="1:13" ht="15.75" thickBot="1">
      <c r="A41" s="110" t="s">
        <v>10</v>
      </c>
      <c r="B41" s="110"/>
      <c r="C41" s="110"/>
      <c r="D41" s="110"/>
      <c r="E41" s="110"/>
      <c r="F41" s="110"/>
      <c r="G41" s="110"/>
      <c r="H41" s="40">
        <f>SUM(H10:H40)</f>
        <v>6.9999999999999973</v>
      </c>
      <c r="I41" s="41">
        <f>SUM(I10:I40)</f>
        <v>0</v>
      </c>
      <c r="J41" s="42"/>
    </row>
    <row r="42" spans="1:13" ht="16.5" thickTop="1" thickBot="1">
      <c r="A42" s="108" t="s">
        <v>47</v>
      </c>
      <c r="B42" s="108"/>
      <c r="C42" s="108"/>
      <c r="D42" s="108"/>
      <c r="E42" s="108"/>
      <c r="F42" s="108"/>
      <c r="G42" s="108"/>
      <c r="H42" s="17">
        <f>NOV_2015!H42</f>
        <v>-257.61</v>
      </c>
      <c r="I42" s="36">
        <f>ABS(H42/24)</f>
        <v>10.733750000000001</v>
      </c>
      <c r="J42" s="16" t="str">
        <f>IF(H42&lt;0,"NEGATIVO",IF(H42&gt;0,"POSITIVO","SALDO NULO"))</f>
        <v>NEGATIVO</v>
      </c>
      <c r="M42" s="35"/>
    </row>
    <row r="43" spans="1:13" ht="16.5" thickTop="1" thickBot="1">
      <c r="A43" s="109" t="s">
        <v>46</v>
      </c>
      <c r="B43" s="109"/>
      <c r="C43" s="109"/>
      <c r="D43" s="109"/>
      <c r="E43" s="109"/>
      <c r="F43" s="109"/>
      <c r="G43" s="109"/>
      <c r="H43" s="29">
        <f>ROUND(24*(I41-(J5-H42/24)),2)</f>
        <v>-425.61</v>
      </c>
      <c r="I43" s="37">
        <f>IF(H43 &lt; 0, ABS(H43)/24,H43/24)</f>
        <v>17.733750000000001</v>
      </c>
      <c r="J43" s="16" t="str">
        <f>IF(H43&lt;0,"SALDO NEGATIVO",IF(H43&gt;0,"SALDO POSITIVO","MISSÃO CUMPRIDA"))</f>
        <v>SALDO NEGATIVO</v>
      </c>
      <c r="M43" s="35"/>
    </row>
    <row r="44" spans="1:13" ht="15.75" thickTop="1"/>
  </sheetData>
  <mergeCells count="17">
    <mergeCell ref="A1:J1"/>
    <mergeCell ref="B3:J3"/>
    <mergeCell ref="A4:B4"/>
    <mergeCell ref="F5:I5"/>
    <mergeCell ref="A6:J6"/>
    <mergeCell ref="A43:G43"/>
    <mergeCell ref="I7:I9"/>
    <mergeCell ref="J7:J9"/>
    <mergeCell ref="D8:E8"/>
    <mergeCell ref="F8:G8"/>
    <mergeCell ref="A41:G41"/>
    <mergeCell ref="A42:G42"/>
    <mergeCell ref="A7:A9"/>
    <mergeCell ref="B7:B9"/>
    <mergeCell ref="C7:C9"/>
    <mergeCell ref="D7:G7"/>
    <mergeCell ref="H7:H9"/>
  </mergeCells>
  <conditionalFormatting sqref="D10:G10 I10:J10">
    <cfRule type="expression" dxfId="9" priority="12">
      <formula>"$C$11=FS"</formula>
    </cfRule>
  </conditionalFormatting>
  <conditionalFormatting sqref="J43">
    <cfRule type="cellIs" dxfId="8" priority="8" operator="equal">
      <formula>"SALDO POSITIVO"</formula>
    </cfRule>
    <cfRule type="cellIs" dxfId="7" priority="9" operator="equal">
      <formula>"MISSÃO CUMPRIDA"</formula>
    </cfRule>
    <cfRule type="cellIs" dxfId="6" priority="10" operator="equal">
      <formula>"SALDO NEGATIVO"</formula>
    </cfRule>
  </conditionalFormatting>
  <conditionalFormatting sqref="J42">
    <cfRule type="cellIs" dxfId="5" priority="5" operator="equal">
      <formula>"POSITIVO"</formula>
    </cfRule>
    <cfRule type="cellIs" dxfId="4" priority="6" operator="equal">
      <formula>"SALDO NULO"</formula>
    </cfRule>
    <cfRule type="cellIs" dxfId="3" priority="7" operator="equal">
      <formula>"NEGATIVO"</formula>
    </cfRule>
  </conditionalFormatting>
  <conditionalFormatting sqref="H10">
    <cfRule type="expression" dxfId="2" priority="3">
      <formula>"$C$11=FS"</formula>
    </cfRule>
  </conditionalFormatting>
  <conditionalFormatting sqref="H10">
    <cfRule type="cellIs" dxfId="1" priority="2" operator="equal">
      <formula>0</formula>
    </cfRule>
  </conditionalFormatting>
  <conditionalFormatting sqref="H11:H40">
    <cfRule type="cellIs" dxfId="0" priority="1" operator="equal">
      <formula>0</formula>
    </cfRule>
  </conditionalFormatting>
  <dataValidations count="2">
    <dataValidation type="list" allowBlank="1" showInputMessage="1" showErrorMessage="1" sqref="C10:C40">
      <formula1>$AC$12:$AC$18</formula1>
    </dataValidation>
    <dataValidation type="list" allowBlank="1" showInputMessage="1" showErrorMessage="1" sqref="C4">
      <formula1>"20,30,40,25,23"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44"/>
  <sheetViews>
    <sheetView topLeftCell="A13" workbookViewId="0">
      <selection activeCell="D40" sqref="D40"/>
    </sheetView>
  </sheetViews>
  <sheetFormatPr defaultColWidth="9.140625" defaultRowHeight="15"/>
  <cols>
    <col min="1" max="1" width="18.140625" style="2" customWidth="1"/>
    <col min="2" max="3" width="12" style="2" customWidth="1"/>
    <col min="4" max="7" width="9.140625" style="2"/>
    <col min="8" max="8" width="10.140625" style="2" bestFit="1" customWidth="1"/>
    <col min="9" max="9" width="13.140625" style="2" customWidth="1"/>
    <col min="10" max="10" width="37.7109375" style="2" customWidth="1"/>
    <col min="11" max="11" width="10.140625" style="2" bestFit="1" customWidth="1"/>
    <col min="12" max="12" width="9.140625" style="2" customWidth="1"/>
    <col min="13" max="27" width="9.140625" style="2"/>
    <col min="28" max="28" width="15.140625" style="2" bestFit="1" customWidth="1"/>
    <col min="29" max="16384" width="9.140625" style="2"/>
  </cols>
  <sheetData>
    <row r="1" spans="1:29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29" ht="15.75" thickBot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29" ht="15.75" thickBot="1">
      <c r="A3" s="14" t="s">
        <v>1</v>
      </c>
      <c r="B3" s="117" t="s">
        <v>99</v>
      </c>
      <c r="C3" s="118"/>
      <c r="D3" s="118"/>
      <c r="E3" s="118"/>
      <c r="F3" s="118"/>
      <c r="G3" s="118"/>
      <c r="H3" s="118"/>
      <c r="I3" s="118"/>
      <c r="J3" s="119"/>
    </row>
    <row r="4" spans="1:29" ht="15.75" thickBot="1">
      <c r="A4" s="120" t="s">
        <v>80</v>
      </c>
      <c r="B4" s="120"/>
      <c r="C4" s="38">
        <v>30</v>
      </c>
      <c r="D4" s="44"/>
      <c r="E4" s="44"/>
      <c r="F4" s="44"/>
      <c r="G4" s="44"/>
      <c r="H4" s="44"/>
      <c r="I4" s="44"/>
      <c r="J4" s="44"/>
    </row>
    <row r="5" spans="1:29">
      <c r="A5" s="45"/>
      <c r="B5" s="44"/>
      <c r="C5" s="44"/>
      <c r="D5" s="44"/>
      <c r="E5" s="44"/>
      <c r="F5" s="115" t="s">
        <v>45</v>
      </c>
      <c r="G5" s="116"/>
      <c r="H5" s="116"/>
      <c r="I5" s="116"/>
      <c r="J5" s="15">
        <f>H41</f>
        <v>5.25</v>
      </c>
      <c r="K5" s="35"/>
    </row>
    <row r="6" spans="1:29">
      <c r="A6" s="112" t="s">
        <v>48</v>
      </c>
      <c r="B6" s="112"/>
      <c r="C6" s="112"/>
      <c r="D6" s="112"/>
      <c r="E6" s="112"/>
      <c r="F6" s="112"/>
      <c r="G6" s="112"/>
      <c r="H6" s="112"/>
      <c r="I6" s="112"/>
      <c r="J6" s="112"/>
    </row>
    <row r="7" spans="1:29">
      <c r="A7" s="113" t="s">
        <v>2</v>
      </c>
      <c r="B7" s="106" t="s">
        <v>3</v>
      </c>
      <c r="C7" s="106" t="s">
        <v>81</v>
      </c>
      <c r="D7" s="113" t="s">
        <v>4</v>
      </c>
      <c r="E7" s="113"/>
      <c r="F7" s="113"/>
      <c r="G7" s="113"/>
      <c r="H7" s="106" t="s">
        <v>78</v>
      </c>
      <c r="I7" s="106" t="s">
        <v>9</v>
      </c>
      <c r="J7" s="106" t="s">
        <v>11</v>
      </c>
    </row>
    <row r="8" spans="1:29">
      <c r="A8" s="113"/>
      <c r="B8" s="106"/>
      <c r="C8" s="106"/>
      <c r="D8" s="113" t="s">
        <v>5</v>
      </c>
      <c r="E8" s="113"/>
      <c r="F8" s="113" t="s">
        <v>8</v>
      </c>
      <c r="G8" s="113"/>
      <c r="H8" s="106"/>
      <c r="I8" s="106"/>
      <c r="J8" s="106"/>
    </row>
    <row r="9" spans="1:29" ht="15.75" customHeight="1" thickBot="1">
      <c r="A9" s="114"/>
      <c r="B9" s="107"/>
      <c r="C9" s="107"/>
      <c r="D9" s="39" t="s">
        <v>6</v>
      </c>
      <c r="E9" s="39" t="s">
        <v>7</v>
      </c>
      <c r="F9" s="39" t="s">
        <v>6</v>
      </c>
      <c r="G9" s="39" t="s">
        <v>7</v>
      </c>
      <c r="H9" s="106"/>
      <c r="I9" s="107"/>
      <c r="J9" s="107"/>
    </row>
    <row r="10" spans="1:29">
      <c r="A10" s="18">
        <v>42005</v>
      </c>
      <c r="B10" s="19" t="str">
        <f>TEXT(A10,"ddd")</f>
        <v>Thu</v>
      </c>
      <c r="C10" s="53" t="s">
        <v>72</v>
      </c>
      <c r="D10" s="52"/>
      <c r="E10" s="54"/>
      <c r="F10" s="52"/>
      <c r="G10" s="55"/>
      <c r="H10" s="50">
        <f>IF(C10="TRA",$C$4/5/24,IF(C10="FDO/2",4/24,0))</f>
        <v>0</v>
      </c>
      <c r="I10" s="21">
        <f>(E10-D10)+(G10-F10)</f>
        <v>0</v>
      </c>
      <c r="J10" s="62" t="s">
        <v>84</v>
      </c>
    </row>
    <row r="11" spans="1:29">
      <c r="A11" s="18">
        <v>42006</v>
      </c>
      <c r="B11" s="19" t="str">
        <f t="shared" ref="B11:B26" si="0">TEXT(A11,"ddd")</f>
        <v>Fri</v>
      </c>
      <c r="C11" s="56" t="s">
        <v>74</v>
      </c>
      <c r="D11" s="20"/>
      <c r="E11" s="24"/>
      <c r="F11" s="20"/>
      <c r="G11" s="24"/>
      <c r="H11" s="50">
        <f>IF(C11="TRA",$C$4/5/24,IF(C11="FDO/2",4/24,0))</f>
        <v>0.25</v>
      </c>
      <c r="I11" s="24">
        <f>(E11-D11)+(G11-F11)</f>
        <v>0</v>
      </c>
      <c r="J11" s="62"/>
    </row>
    <row r="12" spans="1:29">
      <c r="A12" s="18">
        <v>42007</v>
      </c>
      <c r="B12" s="19" t="str">
        <f t="shared" si="0"/>
        <v>Sat</v>
      </c>
      <c r="C12" s="56" t="s">
        <v>71</v>
      </c>
      <c r="D12" s="20"/>
      <c r="E12" s="24"/>
      <c r="F12" s="20"/>
      <c r="G12" s="24"/>
      <c r="H12" s="48">
        <f t="shared" ref="H12:H40" si="1">IF(C12="TRA",$C$4/5/24,IF(C12="FDO/2",4/24,0))</f>
        <v>0</v>
      </c>
      <c r="I12" s="24">
        <f t="shared" ref="I12:I40" si="2">(E12-D12)+(G12-F12)</f>
        <v>0</v>
      </c>
      <c r="J12" s="62"/>
      <c r="AB12" s="2" t="s">
        <v>64</v>
      </c>
      <c r="AC12" s="9" t="s">
        <v>71</v>
      </c>
    </row>
    <row r="13" spans="1:29">
      <c r="A13" s="18">
        <v>42008</v>
      </c>
      <c r="B13" s="19" t="str">
        <f t="shared" si="0"/>
        <v>Sun</v>
      </c>
      <c r="C13" s="56" t="s">
        <v>71</v>
      </c>
      <c r="D13" s="52"/>
      <c r="E13" s="57"/>
      <c r="F13" s="52"/>
      <c r="G13" s="58"/>
      <c r="H13" s="51">
        <f t="shared" si="1"/>
        <v>0</v>
      </c>
      <c r="I13" s="24">
        <f t="shared" si="2"/>
        <v>0</v>
      </c>
      <c r="J13" s="62"/>
      <c r="AB13" s="2" t="s">
        <v>65</v>
      </c>
      <c r="AC13" s="9" t="s">
        <v>66</v>
      </c>
    </row>
    <row r="14" spans="1:29">
      <c r="A14" s="18">
        <v>42009</v>
      </c>
      <c r="B14" s="19" t="str">
        <f t="shared" si="0"/>
        <v>Mon</v>
      </c>
      <c r="C14" s="56" t="s">
        <v>74</v>
      </c>
      <c r="D14" s="86">
        <v>0.29166666666666702</v>
      </c>
      <c r="E14" s="87">
        <v>0.52083333333333304</v>
      </c>
      <c r="F14" s="86">
        <v>0.54166666666666696</v>
      </c>
      <c r="G14" s="87">
        <v>0.66666666666666696</v>
      </c>
      <c r="H14" s="48">
        <f t="shared" si="1"/>
        <v>0.25</v>
      </c>
      <c r="I14" s="24">
        <f t="shared" si="2"/>
        <v>0.35416666666666602</v>
      </c>
      <c r="J14" s="62"/>
      <c r="AB14" s="2" t="s">
        <v>67</v>
      </c>
      <c r="AC14" s="9" t="s">
        <v>72</v>
      </c>
    </row>
    <row r="15" spans="1:29">
      <c r="A15" s="18">
        <v>42010</v>
      </c>
      <c r="B15" s="19" t="str">
        <f t="shared" si="0"/>
        <v>Tue</v>
      </c>
      <c r="C15" s="56" t="s">
        <v>74</v>
      </c>
      <c r="D15" s="86">
        <v>0.35416666666666702</v>
      </c>
      <c r="E15" s="87">
        <v>0.5</v>
      </c>
      <c r="F15" s="86">
        <v>0.54166666666666696</v>
      </c>
      <c r="G15" s="87">
        <v>0.6875</v>
      </c>
      <c r="H15" s="48">
        <f t="shared" si="1"/>
        <v>0.25</v>
      </c>
      <c r="I15" s="24">
        <f t="shared" si="2"/>
        <v>0.29166666666666602</v>
      </c>
      <c r="J15" s="62"/>
      <c r="AB15" s="2" t="s">
        <v>68</v>
      </c>
      <c r="AC15" s="9" t="s">
        <v>73</v>
      </c>
    </row>
    <row r="16" spans="1:29">
      <c r="A16" s="18">
        <v>42011</v>
      </c>
      <c r="B16" s="19" t="str">
        <f t="shared" si="0"/>
        <v>Wed</v>
      </c>
      <c r="C16" s="56" t="s">
        <v>74</v>
      </c>
      <c r="D16" s="86">
        <v>0.35416666666666702</v>
      </c>
      <c r="E16" s="87">
        <v>0.5</v>
      </c>
      <c r="F16" s="86">
        <v>0.54166666666666696</v>
      </c>
      <c r="G16" s="87">
        <v>0.6875</v>
      </c>
      <c r="H16" s="48">
        <f t="shared" si="1"/>
        <v>0.25</v>
      </c>
      <c r="I16" s="24">
        <f t="shared" si="2"/>
        <v>0.29166666666666602</v>
      </c>
      <c r="J16" s="62"/>
      <c r="AB16" s="2" t="s">
        <v>69</v>
      </c>
      <c r="AC16" s="9" t="s">
        <v>74</v>
      </c>
    </row>
    <row r="17" spans="1:29">
      <c r="A17" s="18">
        <v>42012</v>
      </c>
      <c r="B17" s="19" t="str">
        <f t="shared" si="0"/>
        <v>Thu</v>
      </c>
      <c r="C17" s="56" t="s">
        <v>74</v>
      </c>
      <c r="D17" s="86">
        <v>0.33333333333333298</v>
      </c>
      <c r="E17" s="87">
        <v>0.5</v>
      </c>
      <c r="F17" s="86">
        <v>0.54166666666666696</v>
      </c>
      <c r="G17" s="87">
        <v>0.66666666666666696</v>
      </c>
      <c r="H17" s="48">
        <f t="shared" si="1"/>
        <v>0.25</v>
      </c>
      <c r="I17" s="24">
        <f t="shared" si="2"/>
        <v>0.29166666666666702</v>
      </c>
      <c r="J17" s="62"/>
      <c r="AB17" s="2" t="s">
        <v>70</v>
      </c>
      <c r="AC17" s="9" t="s">
        <v>75</v>
      </c>
    </row>
    <row r="18" spans="1:29">
      <c r="A18" s="18">
        <v>42013</v>
      </c>
      <c r="B18" s="19" t="str">
        <f t="shared" si="0"/>
        <v>Fri</v>
      </c>
      <c r="C18" s="56" t="s">
        <v>74</v>
      </c>
      <c r="D18" s="86">
        <v>0.33333333333333298</v>
      </c>
      <c r="E18" s="87">
        <v>0.5</v>
      </c>
      <c r="F18" s="86">
        <v>0.54166666666666696</v>
      </c>
      <c r="G18" s="87">
        <v>0.70833333333333304</v>
      </c>
      <c r="H18" s="48">
        <f t="shared" si="1"/>
        <v>0.25</v>
      </c>
      <c r="I18" s="24">
        <f t="shared" si="2"/>
        <v>0.33333333333333309</v>
      </c>
      <c r="J18" s="62"/>
      <c r="AB18" s="2" t="s">
        <v>76</v>
      </c>
      <c r="AC18" s="9" t="s">
        <v>77</v>
      </c>
    </row>
    <row r="19" spans="1:29">
      <c r="A19" s="18">
        <v>42014</v>
      </c>
      <c r="B19" s="19" t="str">
        <f t="shared" si="0"/>
        <v>Sat</v>
      </c>
      <c r="C19" s="56" t="s">
        <v>71</v>
      </c>
      <c r="D19" s="20"/>
      <c r="E19" s="24"/>
      <c r="F19" s="20"/>
      <c r="G19" s="24"/>
      <c r="H19" s="48">
        <f t="shared" si="1"/>
        <v>0</v>
      </c>
      <c r="I19" s="24">
        <f t="shared" si="2"/>
        <v>0</v>
      </c>
      <c r="J19" s="62"/>
    </row>
    <row r="20" spans="1:29">
      <c r="A20" s="18">
        <v>42015</v>
      </c>
      <c r="B20" s="19" t="str">
        <f t="shared" si="0"/>
        <v>Sun</v>
      </c>
      <c r="C20" s="56" t="s">
        <v>71</v>
      </c>
      <c r="D20" s="52"/>
      <c r="E20" s="57"/>
      <c r="F20" s="52"/>
      <c r="G20" s="58"/>
      <c r="H20" s="48">
        <f t="shared" si="1"/>
        <v>0</v>
      </c>
      <c r="I20" s="24">
        <f t="shared" si="2"/>
        <v>0</v>
      </c>
      <c r="J20" s="62"/>
    </row>
    <row r="21" spans="1:29">
      <c r="A21" s="18">
        <v>42016</v>
      </c>
      <c r="B21" s="19" t="str">
        <f t="shared" si="0"/>
        <v>Mon</v>
      </c>
      <c r="C21" s="56" t="s">
        <v>74</v>
      </c>
      <c r="D21" s="88">
        <v>0.34722222222222199</v>
      </c>
      <c r="E21" s="89">
        <v>0.5</v>
      </c>
      <c r="F21" s="88">
        <v>0.54166666666666696</v>
      </c>
      <c r="G21" s="90">
        <v>0.68055555555555602</v>
      </c>
      <c r="H21" s="48">
        <f t="shared" si="1"/>
        <v>0.25</v>
      </c>
      <c r="I21" s="24">
        <f t="shared" si="2"/>
        <v>0.29166666666666707</v>
      </c>
      <c r="J21" s="62"/>
    </row>
    <row r="22" spans="1:29">
      <c r="A22" s="18">
        <v>42017</v>
      </c>
      <c r="B22" s="19" t="str">
        <f t="shared" si="0"/>
        <v>Tue</v>
      </c>
      <c r="C22" s="56" t="s">
        <v>74</v>
      </c>
      <c r="D22" s="86">
        <v>0.34722222222222199</v>
      </c>
      <c r="E22" s="87">
        <v>0.5</v>
      </c>
      <c r="F22" s="86">
        <v>0.54166666666666696</v>
      </c>
      <c r="G22" s="87">
        <v>0.63888888888888895</v>
      </c>
      <c r="H22" s="48">
        <f t="shared" si="1"/>
        <v>0.25</v>
      </c>
      <c r="I22" s="24">
        <f t="shared" si="2"/>
        <v>0.25</v>
      </c>
      <c r="J22" s="62"/>
    </row>
    <row r="23" spans="1:29">
      <c r="A23" s="18">
        <v>42018</v>
      </c>
      <c r="B23" s="19" t="str">
        <f t="shared" si="0"/>
        <v>Wed</v>
      </c>
      <c r="C23" s="56" t="s">
        <v>74</v>
      </c>
      <c r="D23" s="86">
        <v>0.375</v>
      </c>
      <c r="E23" s="87">
        <v>0.5</v>
      </c>
      <c r="F23" s="86">
        <v>0.54166666666666696</v>
      </c>
      <c r="G23" s="87">
        <v>0.66666666666666696</v>
      </c>
      <c r="H23" s="48">
        <f t="shared" si="1"/>
        <v>0.25</v>
      </c>
      <c r="I23" s="24">
        <f t="shared" si="2"/>
        <v>0.25</v>
      </c>
      <c r="J23" s="62"/>
    </row>
    <row r="24" spans="1:29">
      <c r="A24" s="18">
        <v>42019</v>
      </c>
      <c r="B24" s="19" t="str">
        <f t="shared" si="0"/>
        <v>Thu</v>
      </c>
      <c r="C24" s="56" t="s">
        <v>74</v>
      </c>
      <c r="D24" s="86">
        <v>0.375</v>
      </c>
      <c r="E24" s="87">
        <v>0.5</v>
      </c>
      <c r="F24" s="86">
        <v>0.54166666666666696</v>
      </c>
      <c r="G24" s="87">
        <v>0.66666666666666696</v>
      </c>
      <c r="H24" s="48">
        <f t="shared" si="1"/>
        <v>0.25</v>
      </c>
      <c r="I24" s="24">
        <f t="shared" si="2"/>
        <v>0.25</v>
      </c>
      <c r="J24" s="62"/>
    </row>
    <row r="25" spans="1:29">
      <c r="A25" s="18">
        <v>42020</v>
      </c>
      <c r="B25" s="19" t="str">
        <f t="shared" si="0"/>
        <v>Fri</v>
      </c>
      <c r="C25" s="56" t="s">
        <v>74</v>
      </c>
      <c r="D25" s="86">
        <v>0.38194444444444398</v>
      </c>
      <c r="E25" s="87">
        <v>0.5</v>
      </c>
      <c r="F25" s="86">
        <v>0.54166666666666696</v>
      </c>
      <c r="G25" s="87">
        <v>0.63194444444444398</v>
      </c>
      <c r="H25" s="48">
        <f t="shared" si="1"/>
        <v>0.25</v>
      </c>
      <c r="I25" s="24">
        <f t="shared" si="2"/>
        <v>0.20833333333333304</v>
      </c>
      <c r="J25" s="62"/>
    </row>
    <row r="26" spans="1:29">
      <c r="A26" s="18">
        <v>42021</v>
      </c>
      <c r="B26" s="19" t="str">
        <f t="shared" si="0"/>
        <v>Sat</v>
      </c>
      <c r="C26" s="56" t="s">
        <v>71</v>
      </c>
      <c r="D26" s="20"/>
      <c r="E26" s="24"/>
      <c r="F26" s="20"/>
      <c r="G26" s="24"/>
      <c r="H26" s="48">
        <f t="shared" si="1"/>
        <v>0</v>
      </c>
      <c r="I26" s="24">
        <f t="shared" si="2"/>
        <v>0</v>
      </c>
      <c r="J26" s="62"/>
    </row>
    <row r="27" spans="1:29" s="12" customFormat="1">
      <c r="A27" s="18">
        <v>42022</v>
      </c>
      <c r="B27" s="19" t="str">
        <f>TEXT(A27,"ddd")</f>
        <v>Sun</v>
      </c>
      <c r="C27" s="56" t="s">
        <v>71</v>
      </c>
      <c r="D27" s="59"/>
      <c r="E27" s="60"/>
      <c r="F27" s="59"/>
      <c r="G27" s="61"/>
      <c r="H27" s="48">
        <f t="shared" si="1"/>
        <v>0</v>
      </c>
      <c r="I27" s="27">
        <f t="shared" si="2"/>
        <v>0</v>
      </c>
      <c r="J27" s="62"/>
    </row>
    <row r="28" spans="1:29">
      <c r="A28" s="18">
        <v>42023</v>
      </c>
      <c r="B28" s="19" t="str">
        <f t="shared" ref="B28:B40" si="3">TEXT(A28,"ddd")</f>
        <v>Mon</v>
      </c>
      <c r="C28" s="56" t="s">
        <v>74</v>
      </c>
      <c r="D28" s="88">
        <v>0.34722222222222199</v>
      </c>
      <c r="E28" s="89">
        <v>0.5</v>
      </c>
      <c r="F28" s="88">
        <v>0.54166666666666696</v>
      </c>
      <c r="G28" s="90">
        <v>0.63888888888888895</v>
      </c>
      <c r="H28" s="48">
        <f t="shared" si="1"/>
        <v>0.25</v>
      </c>
      <c r="I28" s="24">
        <f t="shared" si="2"/>
        <v>0.25</v>
      </c>
      <c r="J28" s="62"/>
    </row>
    <row r="29" spans="1:29">
      <c r="A29" s="18">
        <v>42024</v>
      </c>
      <c r="B29" s="19" t="str">
        <f t="shared" si="3"/>
        <v>Tue</v>
      </c>
      <c r="C29" s="56" t="s">
        <v>74</v>
      </c>
      <c r="D29" s="86">
        <v>0.33333333333333298</v>
      </c>
      <c r="E29" s="87">
        <v>0.5</v>
      </c>
      <c r="F29" s="86">
        <v>0.54166666666666696</v>
      </c>
      <c r="G29" s="87">
        <v>0.70833333333333337</v>
      </c>
      <c r="H29" s="48">
        <f t="shared" si="1"/>
        <v>0.25</v>
      </c>
      <c r="I29" s="24">
        <f t="shared" si="2"/>
        <v>0.33333333333333343</v>
      </c>
      <c r="J29" s="62"/>
    </row>
    <row r="30" spans="1:29">
      <c r="A30" s="18">
        <v>42025</v>
      </c>
      <c r="B30" s="19" t="str">
        <f t="shared" si="3"/>
        <v>Wed</v>
      </c>
      <c r="C30" s="56" t="s">
        <v>74</v>
      </c>
      <c r="D30" s="20">
        <v>0.34722222222222227</v>
      </c>
      <c r="E30" s="24">
        <v>0.5</v>
      </c>
      <c r="F30" s="20">
        <v>0.52083333333333337</v>
      </c>
      <c r="G30" s="24">
        <v>0.66666666666666663</v>
      </c>
      <c r="H30" s="48">
        <f t="shared" si="1"/>
        <v>0.25</v>
      </c>
      <c r="I30" s="24">
        <f t="shared" si="2"/>
        <v>0.29861111111111099</v>
      </c>
      <c r="J30" s="62"/>
    </row>
    <row r="31" spans="1:29">
      <c r="A31" s="18">
        <v>42026</v>
      </c>
      <c r="B31" s="19" t="str">
        <f t="shared" si="3"/>
        <v>Thu</v>
      </c>
      <c r="C31" s="56" t="s">
        <v>74</v>
      </c>
      <c r="D31" s="20">
        <v>0.34375</v>
      </c>
      <c r="E31" s="24">
        <v>0.5</v>
      </c>
      <c r="F31" s="20">
        <v>0.54166666666666663</v>
      </c>
      <c r="G31" s="24">
        <v>0.67708333333333337</v>
      </c>
      <c r="H31" s="48">
        <f t="shared" si="1"/>
        <v>0.25</v>
      </c>
      <c r="I31" s="24">
        <f t="shared" si="2"/>
        <v>0.29166666666666674</v>
      </c>
      <c r="J31" s="62"/>
    </row>
    <row r="32" spans="1:29">
      <c r="A32" s="18">
        <v>42027</v>
      </c>
      <c r="B32" s="19" t="str">
        <f t="shared" si="3"/>
        <v>Fri</v>
      </c>
      <c r="C32" s="56" t="s">
        <v>74</v>
      </c>
      <c r="D32" s="91">
        <v>0.34722222222222227</v>
      </c>
      <c r="E32" s="24">
        <v>0.5</v>
      </c>
      <c r="F32" s="20">
        <v>0.54166666666666663</v>
      </c>
      <c r="G32" s="24">
        <v>0.63888888888888895</v>
      </c>
      <c r="H32" s="48">
        <f t="shared" si="1"/>
        <v>0.25</v>
      </c>
      <c r="I32" s="24">
        <f t="shared" si="2"/>
        <v>0.25000000000000006</v>
      </c>
      <c r="J32" s="62"/>
    </row>
    <row r="33" spans="1:13">
      <c r="A33" s="18">
        <v>42028</v>
      </c>
      <c r="B33" s="19" t="str">
        <f t="shared" si="3"/>
        <v>Sat</v>
      </c>
      <c r="C33" s="56" t="s">
        <v>71</v>
      </c>
      <c r="D33" s="20"/>
      <c r="E33" s="24"/>
      <c r="F33" s="20"/>
      <c r="G33" s="24"/>
      <c r="H33" s="48">
        <f t="shared" si="1"/>
        <v>0</v>
      </c>
      <c r="I33" s="24">
        <f t="shared" si="2"/>
        <v>0</v>
      </c>
      <c r="J33" s="62"/>
    </row>
    <row r="34" spans="1:13">
      <c r="A34" s="18">
        <v>42029</v>
      </c>
      <c r="B34" s="19" t="str">
        <f t="shared" si="3"/>
        <v>Sun</v>
      </c>
      <c r="C34" s="56" t="s">
        <v>71</v>
      </c>
      <c r="D34" s="52"/>
      <c r="E34" s="57"/>
      <c r="F34" s="52"/>
      <c r="G34" s="58"/>
      <c r="H34" s="48">
        <f t="shared" si="1"/>
        <v>0</v>
      </c>
      <c r="I34" s="24">
        <f t="shared" si="2"/>
        <v>0</v>
      </c>
      <c r="J34" s="62"/>
    </row>
    <row r="35" spans="1:13">
      <c r="A35" s="18">
        <v>42030</v>
      </c>
      <c r="B35" s="19" t="str">
        <f t="shared" si="3"/>
        <v>Mon</v>
      </c>
      <c r="C35" s="56" t="s">
        <v>74</v>
      </c>
      <c r="D35" s="52">
        <v>0.375</v>
      </c>
      <c r="E35" s="57">
        <v>0.5</v>
      </c>
      <c r="F35" s="52">
        <v>0.52083333333333337</v>
      </c>
      <c r="G35" s="58">
        <v>0.66666666666666663</v>
      </c>
      <c r="H35" s="48">
        <f t="shared" si="1"/>
        <v>0.25</v>
      </c>
      <c r="I35" s="24">
        <f t="shared" si="2"/>
        <v>0.27083333333333326</v>
      </c>
      <c r="J35" s="62"/>
      <c r="L35" s="30"/>
    </row>
    <row r="36" spans="1:13">
      <c r="A36" s="18">
        <v>42031</v>
      </c>
      <c r="B36" s="19" t="str">
        <f>TEXT(A36,"ddd")</f>
        <v>Tue</v>
      </c>
      <c r="C36" s="56" t="s">
        <v>74</v>
      </c>
      <c r="D36" s="20">
        <v>0.33333333333333331</v>
      </c>
      <c r="E36" s="24">
        <v>0.50013888888888891</v>
      </c>
      <c r="F36" s="20"/>
      <c r="G36" s="24"/>
      <c r="H36" s="48">
        <f t="shared" si="1"/>
        <v>0.25</v>
      </c>
      <c r="I36" s="24">
        <f t="shared" si="2"/>
        <v>0.1668055555555556</v>
      </c>
      <c r="J36" s="62"/>
    </row>
    <row r="37" spans="1:13">
      <c r="A37" s="18">
        <v>42032</v>
      </c>
      <c r="B37" s="19" t="str">
        <f t="shared" si="3"/>
        <v>Wed</v>
      </c>
      <c r="C37" s="56" t="s">
        <v>74</v>
      </c>
      <c r="D37" s="20"/>
      <c r="E37" s="24"/>
      <c r="F37" s="20"/>
      <c r="G37" s="24"/>
      <c r="H37" s="48">
        <f t="shared" si="1"/>
        <v>0.25</v>
      </c>
      <c r="I37" s="24">
        <f t="shared" si="2"/>
        <v>0</v>
      </c>
      <c r="J37" s="62"/>
    </row>
    <row r="38" spans="1:13">
      <c r="A38" s="18">
        <v>42033</v>
      </c>
      <c r="B38" s="19" t="str">
        <f t="shared" si="3"/>
        <v>Thu</v>
      </c>
      <c r="C38" s="56" t="s">
        <v>74</v>
      </c>
      <c r="D38" s="20">
        <v>0.34722222222222227</v>
      </c>
      <c r="E38" s="24">
        <v>0.5</v>
      </c>
      <c r="F38" s="20">
        <v>0.54166666666666663</v>
      </c>
      <c r="G38" s="24">
        <v>0.63888888888888895</v>
      </c>
      <c r="H38" s="48">
        <f t="shared" si="1"/>
        <v>0.25</v>
      </c>
      <c r="I38" s="24">
        <f t="shared" si="2"/>
        <v>0.25000000000000006</v>
      </c>
      <c r="J38" s="62"/>
    </row>
    <row r="39" spans="1:13">
      <c r="A39" s="18">
        <v>42034</v>
      </c>
      <c r="B39" s="19" t="str">
        <f t="shared" si="3"/>
        <v>Fri</v>
      </c>
      <c r="C39" s="56" t="s">
        <v>74</v>
      </c>
      <c r="D39" s="20">
        <v>0.35416666666666669</v>
      </c>
      <c r="E39" s="24">
        <v>0.51388888888888895</v>
      </c>
      <c r="F39" s="20">
        <v>0.55555555555555558</v>
      </c>
      <c r="G39" s="24">
        <v>0.64583333333333337</v>
      </c>
      <c r="H39" s="48">
        <f t="shared" si="1"/>
        <v>0.25</v>
      </c>
      <c r="I39" s="24">
        <f t="shared" si="2"/>
        <v>0.25000000000000006</v>
      </c>
      <c r="J39" s="62"/>
    </row>
    <row r="40" spans="1:13">
      <c r="A40" s="18">
        <v>42035</v>
      </c>
      <c r="B40" s="19" t="str">
        <f t="shared" si="3"/>
        <v>Sat</v>
      </c>
      <c r="C40" s="56" t="s">
        <v>71</v>
      </c>
      <c r="D40" s="20"/>
      <c r="E40" s="24"/>
      <c r="F40" s="20"/>
      <c r="G40" s="24"/>
      <c r="H40" s="49">
        <f t="shared" si="1"/>
        <v>0</v>
      </c>
      <c r="I40" s="24">
        <f t="shared" si="2"/>
        <v>0</v>
      </c>
      <c r="J40" s="62"/>
    </row>
    <row r="41" spans="1:13" ht="15.75" thickBot="1">
      <c r="A41" s="110" t="s">
        <v>10</v>
      </c>
      <c r="B41" s="110"/>
      <c r="C41" s="110"/>
      <c r="D41" s="110"/>
      <c r="E41" s="110"/>
      <c r="F41" s="110"/>
      <c r="G41" s="110"/>
      <c r="H41" s="47">
        <f>SUM(H10:H40)</f>
        <v>5.25</v>
      </c>
      <c r="I41" s="41">
        <f>SUM(I10:I40)</f>
        <v>5.1737499999999983</v>
      </c>
      <c r="J41" s="42"/>
    </row>
    <row r="42" spans="1:13" ht="16.5" thickTop="1" thickBot="1">
      <c r="A42" s="108" t="s">
        <v>79</v>
      </c>
      <c r="B42" s="108"/>
      <c r="C42" s="108"/>
      <c r="D42" s="108"/>
      <c r="E42" s="108"/>
      <c r="F42" s="108"/>
      <c r="G42" s="108"/>
      <c r="H42" s="17">
        <v>1.83</v>
      </c>
      <c r="I42" s="36">
        <f>ABS(H42/24)</f>
        <v>7.6249999999999998E-2</v>
      </c>
      <c r="J42" s="16" t="str">
        <f>IF(H42&lt;0,"NEGATIVO",IF(H42&gt;0,"POSITIVO","SALDO NULO"))</f>
        <v>POSITIVO</v>
      </c>
      <c r="M42" s="35"/>
    </row>
    <row r="43" spans="1:13" ht="16.5" thickTop="1" thickBot="1">
      <c r="A43" s="109" t="s">
        <v>46</v>
      </c>
      <c r="B43" s="109"/>
      <c r="C43" s="109"/>
      <c r="D43" s="109"/>
      <c r="E43" s="109"/>
      <c r="F43" s="109"/>
      <c r="G43" s="109"/>
      <c r="H43" s="29">
        <f>ROUND(24*(I41-(J5-H42/24)),2)</f>
        <v>0</v>
      </c>
      <c r="I43" s="37">
        <f>IF((I41-H41)+I42 &lt; 0, ABS((I41-H41)+I42),(I41-H41)+I42)</f>
        <v>1.7069679003611782E-15</v>
      </c>
      <c r="J43" s="16" t="str">
        <f>IF(H43&lt;0,"SALDO NEGATIVO",IF(H43&gt;0,"SALDO POSITIVO","MISSÃO CUMPRIDA"))</f>
        <v>MISSÃO CUMPRIDA</v>
      </c>
      <c r="M43" s="35"/>
    </row>
    <row r="44" spans="1:13" ht="15.75" thickTop="1"/>
  </sheetData>
  <mergeCells count="17">
    <mergeCell ref="A4:B4"/>
    <mergeCell ref="C7:C9"/>
    <mergeCell ref="A42:G42"/>
    <mergeCell ref="A43:G43"/>
    <mergeCell ref="A41:G41"/>
    <mergeCell ref="A1:J1"/>
    <mergeCell ref="A6:J6"/>
    <mergeCell ref="A7:A9"/>
    <mergeCell ref="B7:B9"/>
    <mergeCell ref="D7:G7"/>
    <mergeCell ref="I7:I9"/>
    <mergeCell ref="J7:J9"/>
    <mergeCell ref="D8:E8"/>
    <mergeCell ref="F8:G8"/>
    <mergeCell ref="F5:I5"/>
    <mergeCell ref="B3:J3"/>
    <mergeCell ref="H7:H9"/>
  </mergeCells>
  <conditionalFormatting sqref="J43">
    <cfRule type="cellIs" dxfId="107" priority="6" operator="equal">
      <formula>"SALDO POSITIVO"</formula>
    </cfRule>
    <cfRule type="cellIs" dxfId="106" priority="7" operator="equal">
      <formula>"MISSÃO CUMPRIDA"</formula>
    </cfRule>
    <cfRule type="cellIs" dxfId="105" priority="8" operator="equal">
      <formula>"SALDO NEGATIVO"</formula>
    </cfRule>
  </conditionalFormatting>
  <conditionalFormatting sqref="D10:J10 H11:H40">
    <cfRule type="expression" dxfId="104" priority="5">
      <formula>"$C$11=FS"</formula>
    </cfRule>
  </conditionalFormatting>
  <conditionalFormatting sqref="H10:H40">
    <cfRule type="cellIs" dxfId="103" priority="4" operator="equal">
      <formula>0</formula>
    </cfRule>
  </conditionalFormatting>
  <conditionalFormatting sqref="J42">
    <cfRule type="cellIs" dxfId="102" priority="1" operator="equal">
      <formula>"POSITIVO"</formula>
    </cfRule>
    <cfRule type="cellIs" dxfId="101" priority="2" operator="equal">
      <formula>"SALDO NULO"</formula>
    </cfRule>
    <cfRule type="cellIs" dxfId="100" priority="3" operator="equal">
      <formula>"NEGATIVO"</formula>
    </cfRule>
  </conditionalFormatting>
  <dataValidations count="2">
    <dataValidation type="list" allowBlank="1" showInputMessage="1" showErrorMessage="1" sqref="C10:C40">
      <formula1>$AC$12:$AC$18</formula1>
    </dataValidation>
    <dataValidation type="list" allowBlank="1" showInputMessage="1" showErrorMessage="1" sqref="C4">
      <formula1>"20,30,40,25,23"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42"/>
  <sheetViews>
    <sheetView topLeftCell="A10" workbookViewId="0">
      <selection activeCell="D37" sqref="D37:G37"/>
    </sheetView>
  </sheetViews>
  <sheetFormatPr defaultColWidth="9.140625" defaultRowHeight="15"/>
  <cols>
    <col min="1" max="1" width="18.140625" style="2" customWidth="1"/>
    <col min="2" max="3" width="12" style="2" customWidth="1"/>
    <col min="4" max="7" width="9.140625" style="2"/>
    <col min="8" max="8" width="10.140625" style="2" bestFit="1" customWidth="1"/>
    <col min="9" max="9" width="13.140625" style="2" customWidth="1"/>
    <col min="10" max="10" width="37.7109375" style="2" customWidth="1"/>
    <col min="11" max="11" width="10.140625" style="2" bestFit="1" customWidth="1"/>
    <col min="12" max="12" width="9.140625" style="2" customWidth="1"/>
    <col min="13" max="27" width="9.140625" style="2"/>
    <col min="28" max="28" width="15.140625" style="2" bestFit="1" customWidth="1"/>
    <col min="29" max="16384" width="9.140625" style="2"/>
  </cols>
  <sheetData>
    <row r="1" spans="1:29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29" ht="15.75" thickBot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29" ht="15.75" thickBot="1">
      <c r="A3" s="14" t="s">
        <v>1</v>
      </c>
      <c r="B3" s="117"/>
      <c r="C3" s="118"/>
      <c r="D3" s="118"/>
      <c r="E3" s="118"/>
      <c r="F3" s="118"/>
      <c r="G3" s="118"/>
      <c r="H3" s="118"/>
      <c r="I3" s="118"/>
      <c r="J3" s="119"/>
    </row>
    <row r="4" spans="1:29" ht="15.75" customHeight="1" thickBot="1">
      <c r="A4" s="120" t="s">
        <v>80</v>
      </c>
      <c r="B4" s="121"/>
      <c r="C4" s="38">
        <v>30</v>
      </c>
      <c r="D4" s="44"/>
      <c r="E4" s="44"/>
      <c r="F4" s="44"/>
      <c r="G4" s="44"/>
      <c r="H4" s="44"/>
      <c r="I4" s="44"/>
      <c r="J4" s="44"/>
    </row>
    <row r="5" spans="1:29">
      <c r="A5" s="45"/>
      <c r="B5" s="44"/>
      <c r="C5" s="44"/>
      <c r="D5" s="44"/>
      <c r="E5" s="44"/>
      <c r="F5" s="115" t="s">
        <v>45</v>
      </c>
      <c r="G5" s="116"/>
      <c r="H5" s="116"/>
      <c r="I5" s="116"/>
      <c r="J5" s="15">
        <f>H39</f>
        <v>4.4166666666666661</v>
      </c>
      <c r="K5" s="35"/>
    </row>
    <row r="6" spans="1:29">
      <c r="A6" s="112" t="s">
        <v>49</v>
      </c>
      <c r="B6" s="112"/>
      <c r="C6" s="112"/>
      <c r="D6" s="112"/>
      <c r="E6" s="112"/>
      <c r="F6" s="112"/>
      <c r="G6" s="112"/>
      <c r="H6" s="112"/>
      <c r="I6" s="112"/>
      <c r="J6" s="112"/>
    </row>
    <row r="7" spans="1:29" ht="15" customHeight="1">
      <c r="A7" s="113" t="s">
        <v>2</v>
      </c>
      <c r="B7" s="106" t="s">
        <v>3</v>
      </c>
      <c r="C7" s="106" t="s">
        <v>81</v>
      </c>
      <c r="D7" s="113" t="s">
        <v>4</v>
      </c>
      <c r="E7" s="113"/>
      <c r="F7" s="113"/>
      <c r="G7" s="113"/>
      <c r="H7" s="106" t="s">
        <v>78</v>
      </c>
      <c r="I7" s="106" t="s">
        <v>9</v>
      </c>
      <c r="J7" s="106" t="s">
        <v>11</v>
      </c>
    </row>
    <row r="8" spans="1:29">
      <c r="A8" s="113"/>
      <c r="B8" s="106"/>
      <c r="C8" s="106"/>
      <c r="D8" s="113" t="s">
        <v>5</v>
      </c>
      <c r="E8" s="113"/>
      <c r="F8" s="113" t="s">
        <v>8</v>
      </c>
      <c r="G8" s="113"/>
      <c r="H8" s="106"/>
      <c r="I8" s="106"/>
      <c r="J8" s="106"/>
    </row>
    <row r="9" spans="1:29" ht="15.75" customHeight="1" thickBot="1">
      <c r="A9" s="114"/>
      <c r="B9" s="107"/>
      <c r="C9" s="107"/>
      <c r="D9" s="66" t="s">
        <v>6</v>
      </c>
      <c r="E9" s="66" t="s">
        <v>7</v>
      </c>
      <c r="F9" s="66" t="s">
        <v>6</v>
      </c>
      <c r="G9" s="66" t="s">
        <v>7</v>
      </c>
      <c r="H9" s="107"/>
      <c r="I9" s="107"/>
      <c r="J9" s="107"/>
    </row>
    <row r="10" spans="1:29">
      <c r="A10" s="18">
        <v>42036</v>
      </c>
      <c r="B10" s="19" t="str">
        <f>TEXT(A10,"ddd")</f>
        <v>Sun</v>
      </c>
      <c r="C10" s="31" t="s">
        <v>71</v>
      </c>
      <c r="D10" s="20"/>
      <c r="E10" s="24"/>
      <c r="F10" s="20"/>
      <c r="G10" s="46"/>
      <c r="H10" s="33">
        <f>IF(C10="TRA",$C$4/5/24,IF(C10="FDO/2",4/24,0))</f>
        <v>0</v>
      </c>
      <c r="I10" s="22">
        <f>(E10-D10)+(G10-F10)</f>
        <v>0</v>
      </c>
      <c r="J10" s="23"/>
    </row>
    <row r="11" spans="1:29">
      <c r="A11" s="18">
        <v>42037</v>
      </c>
      <c r="B11" s="19" t="str">
        <f t="shared" ref="B11:B26" si="0">TEXT(A11,"ddd")</f>
        <v>Mon</v>
      </c>
      <c r="C11" s="32" t="s">
        <v>74</v>
      </c>
      <c r="D11" s="20">
        <v>0.33333333333333331</v>
      </c>
      <c r="E11" s="24">
        <v>0.5</v>
      </c>
      <c r="F11" s="20">
        <v>0.52083333333333337</v>
      </c>
      <c r="G11" s="46">
        <v>0.63194444444444442</v>
      </c>
      <c r="H11" s="48">
        <f>IF(C11="TRA",$C$4/5/24,IF(C11="FDO/2",4/24,0))</f>
        <v>0.25</v>
      </c>
      <c r="I11" s="24">
        <f>(E11-D11)+(G11-F11)</f>
        <v>0.27777777777777773</v>
      </c>
      <c r="J11" s="23"/>
    </row>
    <row r="12" spans="1:29">
      <c r="A12" s="18">
        <v>42038</v>
      </c>
      <c r="B12" s="19" t="str">
        <f t="shared" si="0"/>
        <v>Tue</v>
      </c>
      <c r="C12" s="32" t="s">
        <v>74</v>
      </c>
      <c r="D12" s="20">
        <v>0.34027777777777773</v>
      </c>
      <c r="E12" s="24">
        <v>0.50694444444444442</v>
      </c>
      <c r="F12" s="20">
        <v>0.52777777777777779</v>
      </c>
      <c r="G12" s="24">
        <v>0.63888888888888895</v>
      </c>
      <c r="H12" s="48">
        <f t="shared" ref="H12:H37" si="1">IF(C12="TRA",$C$4/5/24,IF(C12="FDO/2",4/24,0))</f>
        <v>0.25</v>
      </c>
      <c r="I12" s="24">
        <f t="shared" ref="I12:I36" si="2">(E12-D12)+(G12-F12)</f>
        <v>0.27777777777777785</v>
      </c>
      <c r="J12" s="23"/>
      <c r="AB12" s="2" t="s">
        <v>64</v>
      </c>
      <c r="AC12" s="9" t="s">
        <v>71</v>
      </c>
    </row>
    <row r="13" spans="1:29">
      <c r="A13" s="18">
        <v>42039</v>
      </c>
      <c r="B13" s="19" t="str">
        <f t="shared" si="0"/>
        <v>Wed</v>
      </c>
      <c r="C13" s="32" t="s">
        <v>74</v>
      </c>
      <c r="D13" s="20">
        <v>0.33333333333333331</v>
      </c>
      <c r="E13" s="24">
        <v>0.5</v>
      </c>
      <c r="F13" s="20">
        <v>0.54166666666666663</v>
      </c>
      <c r="G13" s="24">
        <v>0.69097222222222221</v>
      </c>
      <c r="H13" s="48">
        <f t="shared" si="1"/>
        <v>0.25</v>
      </c>
      <c r="I13" s="24">
        <f t="shared" si="2"/>
        <v>0.31597222222222227</v>
      </c>
      <c r="J13" s="23"/>
      <c r="AB13" s="2" t="s">
        <v>65</v>
      </c>
      <c r="AC13" s="9" t="s">
        <v>66</v>
      </c>
    </row>
    <row r="14" spans="1:29">
      <c r="A14" s="18">
        <v>42040</v>
      </c>
      <c r="B14" s="19" t="str">
        <f t="shared" si="0"/>
        <v>Thu</v>
      </c>
      <c r="C14" s="32" t="s">
        <v>74</v>
      </c>
      <c r="D14" s="20">
        <v>0.34722222222222227</v>
      </c>
      <c r="E14" s="24">
        <v>0.5</v>
      </c>
      <c r="F14" s="20">
        <v>0.54861111111111105</v>
      </c>
      <c r="G14" s="24">
        <v>0.67361111111111116</v>
      </c>
      <c r="H14" s="48">
        <f t="shared" si="1"/>
        <v>0.25</v>
      </c>
      <c r="I14" s="24">
        <f t="shared" si="2"/>
        <v>0.27777777777777785</v>
      </c>
      <c r="J14" s="23"/>
      <c r="AB14" s="2" t="s">
        <v>67</v>
      </c>
      <c r="AC14" s="9" t="s">
        <v>72</v>
      </c>
    </row>
    <row r="15" spans="1:29">
      <c r="A15" s="18">
        <v>42041</v>
      </c>
      <c r="B15" s="19" t="str">
        <f t="shared" si="0"/>
        <v>Fri</v>
      </c>
      <c r="C15" s="32" t="s">
        <v>74</v>
      </c>
      <c r="D15" s="20">
        <v>0.34722222222222227</v>
      </c>
      <c r="E15" s="24">
        <v>0.51388888888888895</v>
      </c>
      <c r="F15" s="20">
        <v>0.54166666666666663</v>
      </c>
      <c r="G15" s="24">
        <v>0.66666666666666663</v>
      </c>
      <c r="H15" s="48">
        <f t="shared" si="1"/>
        <v>0.25</v>
      </c>
      <c r="I15" s="24">
        <f t="shared" si="2"/>
        <v>0.29166666666666669</v>
      </c>
      <c r="J15" s="23"/>
      <c r="AB15" s="2" t="s">
        <v>68</v>
      </c>
      <c r="AC15" s="9" t="s">
        <v>73</v>
      </c>
    </row>
    <row r="16" spans="1:29">
      <c r="A16" s="18">
        <v>42042</v>
      </c>
      <c r="B16" s="19" t="str">
        <f t="shared" si="0"/>
        <v>Sat</v>
      </c>
      <c r="C16" s="32" t="s">
        <v>71</v>
      </c>
      <c r="D16" s="20"/>
      <c r="E16" s="24"/>
      <c r="F16" s="20"/>
      <c r="G16" s="24"/>
      <c r="H16" s="48">
        <f t="shared" si="1"/>
        <v>0</v>
      </c>
      <c r="I16" s="24">
        <f t="shared" si="2"/>
        <v>0</v>
      </c>
      <c r="J16" s="23"/>
      <c r="AB16" s="2" t="s">
        <v>69</v>
      </c>
      <c r="AC16" s="9" t="s">
        <v>74</v>
      </c>
    </row>
    <row r="17" spans="1:29">
      <c r="A17" s="18">
        <v>42043</v>
      </c>
      <c r="B17" s="19" t="str">
        <f t="shared" si="0"/>
        <v>Sun</v>
      </c>
      <c r="C17" s="32" t="s">
        <v>71</v>
      </c>
      <c r="D17" s="20"/>
      <c r="E17" s="24"/>
      <c r="F17" s="20"/>
      <c r="G17" s="46"/>
      <c r="H17" s="48">
        <f t="shared" si="1"/>
        <v>0</v>
      </c>
      <c r="I17" s="24">
        <f t="shared" si="2"/>
        <v>0</v>
      </c>
      <c r="J17" s="23"/>
      <c r="AB17" s="2" t="s">
        <v>70</v>
      </c>
      <c r="AC17" s="9" t="s">
        <v>75</v>
      </c>
    </row>
    <row r="18" spans="1:29">
      <c r="A18" s="18">
        <v>42044</v>
      </c>
      <c r="B18" s="19" t="str">
        <f t="shared" si="0"/>
        <v>Mon</v>
      </c>
      <c r="C18" s="32" t="s">
        <v>74</v>
      </c>
      <c r="D18" s="20">
        <v>0.38194444444444442</v>
      </c>
      <c r="E18" s="24">
        <v>0.5</v>
      </c>
      <c r="F18" s="20">
        <v>0.54166666666666663</v>
      </c>
      <c r="G18" s="46">
        <v>0.70833333333333337</v>
      </c>
      <c r="H18" s="48">
        <f t="shared" si="1"/>
        <v>0.25</v>
      </c>
      <c r="I18" s="24">
        <f t="shared" si="2"/>
        <v>0.28472222222222232</v>
      </c>
      <c r="J18" s="23"/>
      <c r="AB18" s="2" t="s">
        <v>76</v>
      </c>
      <c r="AC18" s="9" t="s">
        <v>77</v>
      </c>
    </row>
    <row r="19" spans="1:29">
      <c r="A19" s="18">
        <v>42045</v>
      </c>
      <c r="B19" s="19" t="str">
        <f t="shared" si="0"/>
        <v>Tue</v>
      </c>
      <c r="C19" s="32" t="s">
        <v>74</v>
      </c>
      <c r="D19" s="20">
        <v>0.34722222222222227</v>
      </c>
      <c r="E19" s="24">
        <v>0.5</v>
      </c>
      <c r="F19" s="20">
        <v>0.54166666666666663</v>
      </c>
      <c r="G19" s="24">
        <v>0.66666666666666663</v>
      </c>
      <c r="H19" s="48">
        <f t="shared" si="1"/>
        <v>0.25</v>
      </c>
      <c r="I19" s="24">
        <f t="shared" si="2"/>
        <v>0.27777777777777773</v>
      </c>
      <c r="J19" s="23"/>
      <c r="AB19" s="2" t="s">
        <v>93</v>
      </c>
      <c r="AC19" s="12" t="s">
        <v>94</v>
      </c>
    </row>
    <row r="20" spans="1:29">
      <c r="A20" s="18">
        <v>42046</v>
      </c>
      <c r="B20" s="19" t="str">
        <f t="shared" si="0"/>
        <v>Wed</v>
      </c>
      <c r="C20" s="32" t="s">
        <v>74</v>
      </c>
      <c r="D20" s="20">
        <v>0.34722222222222227</v>
      </c>
      <c r="E20" s="24">
        <v>0.5</v>
      </c>
      <c r="F20" s="20">
        <v>0.54166666666666663</v>
      </c>
      <c r="G20" s="24">
        <v>0.63888888888888895</v>
      </c>
      <c r="H20" s="48">
        <f t="shared" si="1"/>
        <v>0.25</v>
      </c>
      <c r="I20" s="24">
        <f t="shared" si="2"/>
        <v>0.25000000000000006</v>
      </c>
      <c r="J20" s="23"/>
    </row>
    <row r="21" spans="1:29">
      <c r="A21" s="18">
        <v>42047</v>
      </c>
      <c r="B21" s="19" t="str">
        <f t="shared" si="0"/>
        <v>Thu</v>
      </c>
      <c r="C21" s="32" t="s">
        <v>74</v>
      </c>
      <c r="D21" s="20">
        <v>0.35416666666666669</v>
      </c>
      <c r="E21" s="24">
        <v>0.51388888888888895</v>
      </c>
      <c r="F21" s="20">
        <v>0.55555555555555558</v>
      </c>
      <c r="G21" s="24">
        <v>0.6875</v>
      </c>
      <c r="H21" s="48">
        <f t="shared" si="1"/>
        <v>0.25</v>
      </c>
      <c r="I21" s="24">
        <f t="shared" si="2"/>
        <v>0.29166666666666669</v>
      </c>
      <c r="J21" s="23"/>
    </row>
    <row r="22" spans="1:29">
      <c r="A22" s="18">
        <v>42048</v>
      </c>
      <c r="B22" s="19" t="str">
        <f t="shared" si="0"/>
        <v>Fri</v>
      </c>
      <c r="C22" s="32" t="s">
        <v>74</v>
      </c>
      <c r="D22" s="20">
        <v>0.39583333333333331</v>
      </c>
      <c r="E22" s="24">
        <v>0.5</v>
      </c>
      <c r="F22" s="20">
        <v>0.54166666666666663</v>
      </c>
      <c r="G22" s="24">
        <v>0.625</v>
      </c>
      <c r="H22" s="48">
        <f>IF(C22="TRA",$C$4/5/24,IF(C22="FDO/2",4/24,IF(C22="6HRS",6/24,0)))</f>
        <v>0.25</v>
      </c>
      <c r="I22" s="24">
        <f t="shared" si="2"/>
        <v>0.18750000000000006</v>
      </c>
      <c r="J22" s="23"/>
    </row>
    <row r="23" spans="1:29">
      <c r="A23" s="18">
        <v>42049</v>
      </c>
      <c r="B23" s="19" t="str">
        <f t="shared" si="0"/>
        <v>Sat</v>
      </c>
      <c r="C23" s="32" t="s">
        <v>71</v>
      </c>
      <c r="D23" s="20"/>
      <c r="E23" s="24"/>
      <c r="F23" s="20"/>
      <c r="G23" s="24"/>
      <c r="H23" s="48">
        <f t="shared" si="1"/>
        <v>0</v>
      </c>
      <c r="I23" s="24">
        <f t="shared" si="2"/>
        <v>0</v>
      </c>
      <c r="J23" s="23"/>
    </row>
    <row r="24" spans="1:29">
      <c r="A24" s="18">
        <v>42050</v>
      </c>
      <c r="B24" s="19" t="str">
        <f t="shared" si="0"/>
        <v>Sun</v>
      </c>
      <c r="C24" s="32" t="s">
        <v>71</v>
      </c>
      <c r="D24" s="20"/>
      <c r="E24" s="24"/>
      <c r="F24" s="20"/>
      <c r="G24" s="46"/>
      <c r="H24" s="48">
        <f t="shared" si="1"/>
        <v>0</v>
      </c>
      <c r="I24" s="24">
        <f t="shared" si="2"/>
        <v>0</v>
      </c>
      <c r="J24" s="23"/>
    </row>
    <row r="25" spans="1:29">
      <c r="A25" s="18">
        <v>42051</v>
      </c>
      <c r="B25" s="19" t="str">
        <f t="shared" si="0"/>
        <v>Mon</v>
      </c>
      <c r="C25" s="32" t="s">
        <v>66</v>
      </c>
      <c r="D25" s="20"/>
      <c r="E25" s="24"/>
      <c r="F25" s="20"/>
      <c r="G25" s="46"/>
      <c r="H25" s="48">
        <f t="shared" si="1"/>
        <v>0</v>
      </c>
      <c r="I25" s="24">
        <f t="shared" si="2"/>
        <v>0</v>
      </c>
      <c r="J25" s="23"/>
    </row>
    <row r="26" spans="1:29">
      <c r="A26" s="18">
        <v>42052</v>
      </c>
      <c r="B26" s="19" t="str">
        <f t="shared" si="0"/>
        <v>Tue</v>
      </c>
      <c r="C26" s="32" t="s">
        <v>66</v>
      </c>
      <c r="D26" s="20"/>
      <c r="E26" s="24"/>
      <c r="F26" s="20"/>
      <c r="G26" s="24"/>
      <c r="H26" s="48">
        <f t="shared" si="1"/>
        <v>0</v>
      </c>
      <c r="I26" s="24">
        <f t="shared" si="2"/>
        <v>0</v>
      </c>
      <c r="J26" s="23" t="s">
        <v>51</v>
      </c>
    </row>
    <row r="27" spans="1:29" s="12" customFormat="1">
      <c r="A27" s="18">
        <v>42053</v>
      </c>
      <c r="B27" s="19" t="str">
        <f>TEXT(A27,"ddd")</f>
        <v>Wed</v>
      </c>
      <c r="C27" s="32" t="s">
        <v>77</v>
      </c>
      <c r="D27" s="20"/>
      <c r="E27" s="24"/>
      <c r="F27" s="20">
        <v>0.54166666666666663</v>
      </c>
      <c r="G27" s="24">
        <v>0.67361111111111116</v>
      </c>
      <c r="H27" s="48">
        <f t="shared" si="1"/>
        <v>0.16666666666666666</v>
      </c>
      <c r="I27" s="27">
        <f t="shared" si="2"/>
        <v>0.13194444444444453</v>
      </c>
      <c r="J27" s="23"/>
    </row>
    <row r="28" spans="1:29">
      <c r="A28" s="18">
        <v>42054</v>
      </c>
      <c r="B28" s="19" t="str">
        <f t="shared" ref="B28:B37" si="3">TEXT(A28,"ddd")</f>
        <v>Thu</v>
      </c>
      <c r="C28" s="32" t="s">
        <v>74</v>
      </c>
      <c r="D28" s="20">
        <v>0.35416666666666669</v>
      </c>
      <c r="E28" s="24">
        <v>0.52083333333333337</v>
      </c>
      <c r="F28" s="20">
        <v>0.54166666666666663</v>
      </c>
      <c r="G28" s="24">
        <v>0.64583333333333337</v>
      </c>
      <c r="H28" s="48">
        <f t="shared" si="1"/>
        <v>0.25</v>
      </c>
      <c r="I28" s="24">
        <f t="shared" si="2"/>
        <v>0.27083333333333343</v>
      </c>
      <c r="J28" s="23"/>
    </row>
    <row r="29" spans="1:29">
      <c r="A29" s="18">
        <v>42055</v>
      </c>
      <c r="B29" s="19" t="str">
        <f t="shared" si="3"/>
        <v>Fri</v>
      </c>
      <c r="C29" s="32" t="s">
        <v>74</v>
      </c>
      <c r="D29" s="20">
        <v>0.35416666666666669</v>
      </c>
      <c r="E29" s="24">
        <v>0.5</v>
      </c>
      <c r="F29" s="20">
        <v>0.54166666666666663</v>
      </c>
      <c r="G29" s="24">
        <v>0.61458333333333337</v>
      </c>
      <c r="H29" s="48">
        <f t="shared" si="1"/>
        <v>0.25</v>
      </c>
      <c r="I29" s="24">
        <f t="shared" si="2"/>
        <v>0.21875000000000006</v>
      </c>
      <c r="J29" s="23"/>
    </row>
    <row r="30" spans="1:29">
      <c r="A30" s="18">
        <v>42056</v>
      </c>
      <c r="B30" s="19" t="str">
        <f t="shared" si="3"/>
        <v>Sat</v>
      </c>
      <c r="C30" s="32" t="s">
        <v>71</v>
      </c>
      <c r="D30" s="20"/>
      <c r="E30" s="24"/>
      <c r="F30" s="20"/>
      <c r="G30" s="24"/>
      <c r="H30" s="48">
        <f t="shared" si="1"/>
        <v>0</v>
      </c>
      <c r="I30" s="24">
        <f t="shared" si="2"/>
        <v>0</v>
      </c>
      <c r="J30" s="23"/>
    </row>
    <row r="31" spans="1:29">
      <c r="A31" s="18">
        <v>42057</v>
      </c>
      <c r="B31" s="19" t="str">
        <f t="shared" si="3"/>
        <v>Sun</v>
      </c>
      <c r="C31" s="32" t="s">
        <v>71</v>
      </c>
      <c r="D31" s="20"/>
      <c r="E31" s="24"/>
      <c r="F31" s="20"/>
      <c r="G31" s="46"/>
      <c r="H31" s="48">
        <f t="shared" si="1"/>
        <v>0</v>
      </c>
      <c r="I31" s="24">
        <f t="shared" si="2"/>
        <v>0</v>
      </c>
      <c r="J31" s="23"/>
    </row>
    <row r="32" spans="1:29">
      <c r="A32" s="18">
        <v>42058</v>
      </c>
      <c r="B32" s="19" t="str">
        <f t="shared" si="3"/>
        <v>Mon</v>
      </c>
      <c r="C32" s="32" t="s">
        <v>74</v>
      </c>
      <c r="D32" s="20"/>
      <c r="E32" s="24"/>
      <c r="F32" s="20">
        <v>0.5</v>
      </c>
      <c r="G32" s="46">
        <v>0.70833333333333337</v>
      </c>
      <c r="H32" s="48">
        <f t="shared" si="1"/>
        <v>0.25</v>
      </c>
      <c r="I32" s="24">
        <f t="shared" si="2"/>
        <v>0.20833333333333337</v>
      </c>
      <c r="J32" s="23"/>
    </row>
    <row r="33" spans="1:13">
      <c r="A33" s="18">
        <v>42059</v>
      </c>
      <c r="B33" s="19" t="str">
        <f t="shared" si="3"/>
        <v>Tue</v>
      </c>
      <c r="C33" s="32" t="s">
        <v>74</v>
      </c>
      <c r="D33" s="20">
        <v>0.33333333333333331</v>
      </c>
      <c r="E33" s="24">
        <v>0.51041666666666663</v>
      </c>
      <c r="F33" s="20">
        <v>0.53125</v>
      </c>
      <c r="G33" s="46">
        <v>0.70833333333333337</v>
      </c>
      <c r="H33" s="48">
        <f t="shared" si="1"/>
        <v>0.25</v>
      </c>
      <c r="I33" s="24">
        <f t="shared" si="2"/>
        <v>0.35416666666666669</v>
      </c>
      <c r="J33" s="23"/>
    </row>
    <row r="34" spans="1:13">
      <c r="A34" s="18">
        <v>42060</v>
      </c>
      <c r="B34" s="19" t="str">
        <f t="shared" si="3"/>
        <v>Wed</v>
      </c>
      <c r="C34" s="32" t="s">
        <v>74</v>
      </c>
      <c r="D34" s="20">
        <v>0.3611111111111111</v>
      </c>
      <c r="E34" s="24">
        <v>0.4861111111111111</v>
      </c>
      <c r="F34" s="20">
        <v>0.50694444444444442</v>
      </c>
      <c r="G34" s="46">
        <v>0.63194444444444442</v>
      </c>
      <c r="H34" s="48">
        <f t="shared" si="1"/>
        <v>0.25</v>
      </c>
      <c r="I34" s="24">
        <f t="shared" si="2"/>
        <v>0.25</v>
      </c>
      <c r="J34" s="23"/>
    </row>
    <row r="35" spans="1:13">
      <c r="A35" s="18">
        <v>42061</v>
      </c>
      <c r="B35" s="19" t="str">
        <f t="shared" si="3"/>
        <v>Thu</v>
      </c>
      <c r="C35" s="32" t="s">
        <v>74</v>
      </c>
      <c r="D35" s="20">
        <v>0.33333333333333331</v>
      </c>
      <c r="E35" s="24">
        <v>0.5</v>
      </c>
      <c r="F35" s="20">
        <v>0.54166666666666663</v>
      </c>
      <c r="G35" s="46">
        <v>0.58333333333333337</v>
      </c>
      <c r="H35" s="48">
        <f t="shared" si="1"/>
        <v>0.25</v>
      </c>
      <c r="I35" s="24">
        <f t="shared" si="2"/>
        <v>0.20833333333333343</v>
      </c>
      <c r="J35" s="23"/>
      <c r="K35" s="93"/>
      <c r="L35" s="94"/>
      <c r="M35" s="95"/>
    </row>
    <row r="36" spans="1:13">
      <c r="A36" s="18">
        <v>42062</v>
      </c>
      <c r="B36" s="19" t="str">
        <f t="shared" si="3"/>
        <v>Fri</v>
      </c>
      <c r="C36" s="32" t="s">
        <v>74</v>
      </c>
      <c r="D36" s="20">
        <v>0.3611111111111111</v>
      </c>
      <c r="E36" s="24">
        <v>0.50694444444444442</v>
      </c>
      <c r="F36" s="20">
        <v>0.55555555555555558</v>
      </c>
      <c r="G36" s="46">
        <v>0.65972222222222221</v>
      </c>
      <c r="H36" s="48">
        <f t="shared" si="1"/>
        <v>0.25</v>
      </c>
      <c r="I36" s="24">
        <f t="shared" si="2"/>
        <v>0.24999999999999994</v>
      </c>
      <c r="J36" s="23"/>
      <c r="K36" s="35"/>
    </row>
    <row r="37" spans="1:13">
      <c r="A37" s="18">
        <v>42063</v>
      </c>
      <c r="B37" s="19" t="str">
        <f t="shared" si="3"/>
        <v>Sat</v>
      </c>
      <c r="C37" s="32" t="s">
        <v>71</v>
      </c>
      <c r="D37" s="20"/>
      <c r="E37" s="24"/>
      <c r="F37" s="20"/>
      <c r="G37" s="24"/>
      <c r="H37" s="48">
        <f t="shared" si="1"/>
        <v>0</v>
      </c>
      <c r="I37" s="24">
        <f>(E37-D37)+(G37-F37)</f>
        <v>0</v>
      </c>
      <c r="J37" s="23"/>
    </row>
    <row r="38" spans="1:13">
      <c r="A38" s="18"/>
      <c r="B38" s="19"/>
      <c r="C38" s="32"/>
      <c r="D38" s="20"/>
      <c r="E38" s="24"/>
      <c r="F38" s="20"/>
      <c r="G38" s="46"/>
      <c r="H38" s="49"/>
      <c r="I38" s="24"/>
      <c r="J38" s="23"/>
    </row>
    <row r="39" spans="1:13" ht="15.75" thickBot="1">
      <c r="A39" s="110" t="s">
        <v>10</v>
      </c>
      <c r="B39" s="110"/>
      <c r="C39" s="110"/>
      <c r="D39" s="110"/>
      <c r="E39" s="110"/>
      <c r="F39" s="110"/>
      <c r="G39" s="110"/>
      <c r="H39" s="47">
        <f>SUM(H10:H38)</f>
        <v>4.4166666666666661</v>
      </c>
      <c r="I39" s="41">
        <f>SUM(I10:I38)</f>
        <v>4.6250000000000009</v>
      </c>
      <c r="J39" s="42"/>
    </row>
    <row r="40" spans="1:13" ht="16.5" thickTop="1" thickBot="1">
      <c r="A40" s="108" t="s">
        <v>47</v>
      </c>
      <c r="B40" s="108"/>
      <c r="C40" s="108"/>
      <c r="D40" s="108"/>
      <c r="E40" s="108"/>
      <c r="F40" s="108"/>
      <c r="G40" s="108"/>
      <c r="H40" s="17">
        <f>JAN_2015!H43</f>
        <v>0</v>
      </c>
      <c r="I40" s="36">
        <f>ABS(H40/24)</f>
        <v>0</v>
      </c>
      <c r="J40" s="16" t="str">
        <f>IF(H40&lt;0,"NEGATIVO",IF(H40&gt;0,"POSITIVO","SALDO NULO"))</f>
        <v>SALDO NULO</v>
      </c>
      <c r="M40" s="35"/>
    </row>
    <row r="41" spans="1:13" ht="16.5" thickTop="1" thickBot="1">
      <c r="A41" s="109" t="s">
        <v>46</v>
      </c>
      <c r="B41" s="109"/>
      <c r="C41" s="109"/>
      <c r="D41" s="109"/>
      <c r="E41" s="109"/>
      <c r="F41" s="109"/>
      <c r="G41" s="109"/>
      <c r="H41" s="29">
        <f>ROUND(24*(I39-(J5-H40/24)),2)</f>
        <v>5</v>
      </c>
      <c r="I41" s="37">
        <f>IF(H41 &lt; 0, ABS(H41)/24,H41/24)</f>
        <v>0.20833333333333334</v>
      </c>
      <c r="J41" s="16" t="str">
        <f>IF(H41&lt;0,"SALDO NEGATIVO",IF(H41&gt;0,"SALDO POSITIVO","MISSÃO CUMPRIDA"))</f>
        <v>SALDO POSITIVO</v>
      </c>
      <c r="M41" s="35"/>
    </row>
    <row r="42" spans="1:13" ht="15.75" thickTop="1"/>
  </sheetData>
  <mergeCells count="17">
    <mergeCell ref="A1:J1"/>
    <mergeCell ref="B3:J3"/>
    <mergeCell ref="A4:B4"/>
    <mergeCell ref="F5:I5"/>
    <mergeCell ref="A6:J6"/>
    <mergeCell ref="A41:G41"/>
    <mergeCell ref="I7:I9"/>
    <mergeCell ref="J7:J9"/>
    <mergeCell ref="D8:E8"/>
    <mergeCell ref="F8:G8"/>
    <mergeCell ref="A39:G39"/>
    <mergeCell ref="A40:G40"/>
    <mergeCell ref="A7:A9"/>
    <mergeCell ref="B7:B9"/>
    <mergeCell ref="C7:C9"/>
    <mergeCell ref="D7:G7"/>
    <mergeCell ref="H7:H9"/>
  </mergeCells>
  <conditionalFormatting sqref="H10:J10 H11:H38">
    <cfRule type="expression" dxfId="99" priority="8">
      <formula>"$C$11=FS"</formula>
    </cfRule>
  </conditionalFormatting>
  <conditionalFormatting sqref="H10:H38">
    <cfRule type="cellIs" dxfId="98" priority="7" operator="equal">
      <formula>0</formula>
    </cfRule>
  </conditionalFormatting>
  <conditionalFormatting sqref="J41">
    <cfRule type="cellIs" dxfId="97" priority="4" operator="equal">
      <formula>"SALDO POSITIVO"</formula>
    </cfRule>
    <cfRule type="cellIs" dxfId="96" priority="5" operator="equal">
      <formula>"MISSÃO CUMPRIDA"</formula>
    </cfRule>
    <cfRule type="cellIs" dxfId="95" priority="6" operator="equal">
      <formula>"SALDO NEGATIVO"</formula>
    </cfRule>
  </conditionalFormatting>
  <conditionalFormatting sqref="J40">
    <cfRule type="cellIs" dxfId="94" priority="1" operator="equal">
      <formula>"POSITIVO"</formula>
    </cfRule>
    <cfRule type="cellIs" dxfId="93" priority="2" operator="equal">
      <formula>"SALDO NULO"</formula>
    </cfRule>
    <cfRule type="cellIs" dxfId="92" priority="3" operator="equal">
      <formula>"NEGATIVO"</formula>
    </cfRule>
  </conditionalFormatting>
  <dataValidations count="3">
    <dataValidation type="list" allowBlank="1" showInputMessage="1" showErrorMessage="1" sqref="C10:C21 C23:C38">
      <formula1>$AC$12:$AC$18</formula1>
    </dataValidation>
    <dataValidation type="list" allowBlank="1" showInputMessage="1" showErrorMessage="1" sqref="C4">
      <formula1>"20,30,40,25,23"</formula1>
    </dataValidation>
    <dataValidation type="list" allowBlank="1" showInputMessage="1" showErrorMessage="1" sqref="C22">
      <formula1>$AC$12:$AC$19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44"/>
  <sheetViews>
    <sheetView topLeftCell="A13" workbookViewId="0">
      <selection activeCell="G40" sqref="G40"/>
    </sheetView>
  </sheetViews>
  <sheetFormatPr defaultColWidth="9.140625" defaultRowHeight="15"/>
  <cols>
    <col min="1" max="1" width="18.140625" style="2" customWidth="1"/>
    <col min="2" max="3" width="12" style="2" customWidth="1"/>
    <col min="4" max="7" width="9.140625" style="2"/>
    <col min="8" max="8" width="10.140625" style="2" bestFit="1" customWidth="1"/>
    <col min="9" max="9" width="13.140625" style="2" customWidth="1"/>
    <col min="10" max="10" width="37.7109375" style="2" customWidth="1"/>
    <col min="11" max="11" width="10.140625" style="2" bestFit="1" customWidth="1"/>
    <col min="12" max="12" width="9.140625" style="2" customWidth="1"/>
    <col min="13" max="27" width="9.140625" style="2"/>
    <col min="28" max="28" width="15.140625" style="2" bestFit="1" customWidth="1"/>
    <col min="29" max="16384" width="9.140625" style="2"/>
  </cols>
  <sheetData>
    <row r="1" spans="1:29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29" ht="15.75" thickBot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29" ht="15.75" thickBot="1">
      <c r="A3" s="14" t="s">
        <v>1</v>
      </c>
      <c r="B3" s="117"/>
      <c r="C3" s="118"/>
      <c r="D3" s="118"/>
      <c r="E3" s="118"/>
      <c r="F3" s="118"/>
      <c r="G3" s="118"/>
      <c r="H3" s="118"/>
      <c r="I3" s="118"/>
      <c r="J3" s="119"/>
    </row>
    <row r="4" spans="1:29" ht="15.75" thickBot="1">
      <c r="A4" s="120" t="s">
        <v>80</v>
      </c>
      <c r="B4" s="120"/>
      <c r="C4" s="38">
        <v>30</v>
      </c>
      <c r="D4" s="44"/>
      <c r="E4" s="44"/>
      <c r="F4" s="44"/>
      <c r="G4" s="44"/>
      <c r="H4" s="44"/>
      <c r="I4" s="44"/>
      <c r="J4" s="44"/>
    </row>
    <row r="5" spans="1:29">
      <c r="A5" s="45"/>
      <c r="B5" s="44"/>
      <c r="C5" s="44"/>
      <c r="D5" s="44"/>
      <c r="E5" s="44"/>
      <c r="F5" s="115" t="s">
        <v>45</v>
      </c>
      <c r="G5" s="116"/>
      <c r="H5" s="116"/>
      <c r="I5" s="116"/>
      <c r="J5" s="15">
        <f>H41</f>
        <v>5</v>
      </c>
      <c r="K5" s="35"/>
    </row>
    <row r="6" spans="1:29">
      <c r="A6" s="112" t="s">
        <v>50</v>
      </c>
      <c r="B6" s="112"/>
      <c r="C6" s="112"/>
      <c r="D6" s="112"/>
      <c r="E6" s="112"/>
      <c r="F6" s="112"/>
      <c r="G6" s="112"/>
      <c r="H6" s="112"/>
      <c r="I6" s="112"/>
      <c r="J6" s="112"/>
    </row>
    <row r="7" spans="1:29">
      <c r="A7" s="113" t="s">
        <v>2</v>
      </c>
      <c r="B7" s="106" t="s">
        <v>3</v>
      </c>
      <c r="C7" s="106" t="s">
        <v>81</v>
      </c>
      <c r="D7" s="113" t="s">
        <v>4</v>
      </c>
      <c r="E7" s="113"/>
      <c r="F7" s="113"/>
      <c r="G7" s="113"/>
      <c r="H7" s="106" t="s">
        <v>78</v>
      </c>
      <c r="I7" s="106" t="s">
        <v>9</v>
      </c>
      <c r="J7" s="106" t="s">
        <v>11</v>
      </c>
    </row>
    <row r="8" spans="1:29">
      <c r="A8" s="113"/>
      <c r="B8" s="106"/>
      <c r="C8" s="106"/>
      <c r="D8" s="113" t="s">
        <v>5</v>
      </c>
      <c r="E8" s="113"/>
      <c r="F8" s="113" t="s">
        <v>8</v>
      </c>
      <c r="G8" s="113"/>
      <c r="H8" s="106"/>
      <c r="I8" s="106"/>
      <c r="J8" s="106"/>
    </row>
    <row r="9" spans="1:29" ht="15.75" customHeight="1" thickBot="1">
      <c r="A9" s="114"/>
      <c r="B9" s="107"/>
      <c r="C9" s="107"/>
      <c r="D9" s="64" t="s">
        <v>6</v>
      </c>
      <c r="E9" s="64" t="s">
        <v>7</v>
      </c>
      <c r="F9" s="64" t="s">
        <v>6</v>
      </c>
      <c r="G9" s="64" t="s">
        <v>7</v>
      </c>
      <c r="H9" s="107"/>
      <c r="I9" s="107"/>
      <c r="J9" s="107"/>
    </row>
    <row r="10" spans="1:29">
      <c r="A10" s="18">
        <v>42064</v>
      </c>
      <c r="B10" s="19" t="str">
        <f>TEXT(A10,"ddd")</f>
        <v>Sun</v>
      </c>
      <c r="C10" s="31" t="s">
        <v>71</v>
      </c>
      <c r="D10" s="20"/>
      <c r="E10" s="24"/>
      <c r="F10" s="20"/>
      <c r="G10" s="46"/>
      <c r="H10" s="48">
        <f t="shared" ref="H10:H24" si="0">IF(C10="TRA",$C$4/5/24,IF(C10="FDO/2",4/24,0))</f>
        <v>0</v>
      </c>
      <c r="I10" s="22">
        <f>(E10-D10)+(G10-F10)</f>
        <v>0</v>
      </c>
      <c r="J10" s="23"/>
    </row>
    <row r="11" spans="1:29">
      <c r="A11" s="18">
        <v>42065</v>
      </c>
      <c r="B11" s="19" t="str">
        <f t="shared" ref="B11:B26" si="1">TEXT(A11,"ddd")</f>
        <v>Mon</v>
      </c>
      <c r="C11" s="32" t="s">
        <v>74</v>
      </c>
      <c r="D11" s="20">
        <v>0.34027777777777773</v>
      </c>
      <c r="E11" s="24">
        <v>0.5</v>
      </c>
      <c r="F11" s="20">
        <v>0.52777777777777779</v>
      </c>
      <c r="G11" s="46">
        <v>0.625</v>
      </c>
      <c r="H11" s="48">
        <f t="shared" si="0"/>
        <v>0.25</v>
      </c>
      <c r="I11" s="24">
        <f>(E11-D11)+(G11-F11)</f>
        <v>0.25694444444444448</v>
      </c>
      <c r="J11" s="92"/>
    </row>
    <row r="12" spans="1:29">
      <c r="A12" s="18">
        <v>42066</v>
      </c>
      <c r="B12" s="19" t="str">
        <f t="shared" si="1"/>
        <v>Tue</v>
      </c>
      <c r="C12" s="32" t="s">
        <v>74</v>
      </c>
      <c r="D12" s="20"/>
      <c r="E12" s="24"/>
      <c r="F12" s="20">
        <v>0.52083333333333337</v>
      </c>
      <c r="G12" s="46">
        <v>0.69444444444444453</v>
      </c>
      <c r="H12" s="48">
        <f t="shared" si="0"/>
        <v>0.25</v>
      </c>
      <c r="I12" s="24">
        <f t="shared" ref="I12:I15" si="2">(E12-D12)+(G12-F12)</f>
        <v>0.17361111111111116</v>
      </c>
      <c r="J12" s="23"/>
      <c r="AB12" s="2" t="s">
        <v>64</v>
      </c>
      <c r="AC12" s="9" t="s">
        <v>71</v>
      </c>
    </row>
    <row r="13" spans="1:29">
      <c r="A13" s="18">
        <v>42067</v>
      </c>
      <c r="B13" s="19" t="str">
        <f t="shared" si="1"/>
        <v>Wed</v>
      </c>
      <c r="C13" s="32" t="s">
        <v>74</v>
      </c>
      <c r="D13" s="91">
        <v>0.33333333333333331</v>
      </c>
      <c r="E13" s="24">
        <v>0.5</v>
      </c>
      <c r="F13" s="20">
        <v>0.54166666666666663</v>
      </c>
      <c r="G13" s="46">
        <v>0.63194444444444442</v>
      </c>
      <c r="H13" s="48">
        <f t="shared" si="0"/>
        <v>0.25</v>
      </c>
      <c r="I13" s="24">
        <f t="shared" si="2"/>
        <v>0.25694444444444448</v>
      </c>
      <c r="J13" s="23"/>
      <c r="AB13" s="2" t="s">
        <v>65</v>
      </c>
      <c r="AC13" s="9" t="s">
        <v>66</v>
      </c>
    </row>
    <row r="14" spans="1:29">
      <c r="A14" s="18">
        <v>42068</v>
      </c>
      <c r="B14" s="19" t="str">
        <f t="shared" si="1"/>
        <v>Thu</v>
      </c>
      <c r="C14" s="32" t="s">
        <v>74</v>
      </c>
      <c r="D14" s="20">
        <v>0.39583333333333331</v>
      </c>
      <c r="E14" s="24">
        <v>0.5</v>
      </c>
      <c r="F14" s="20">
        <v>0.54166666666666663</v>
      </c>
      <c r="G14" s="46">
        <v>0.67361111111111116</v>
      </c>
      <c r="H14" s="48">
        <f t="shared" si="0"/>
        <v>0.25</v>
      </c>
      <c r="I14" s="24">
        <f t="shared" si="2"/>
        <v>0.23611111111111122</v>
      </c>
      <c r="J14" s="23"/>
      <c r="AB14" s="2" t="s">
        <v>67</v>
      </c>
      <c r="AC14" s="9" t="s">
        <v>72</v>
      </c>
    </row>
    <row r="15" spans="1:29">
      <c r="A15" s="18">
        <v>42069</v>
      </c>
      <c r="B15" s="19" t="str">
        <f t="shared" si="1"/>
        <v>Fri</v>
      </c>
      <c r="C15" s="32" t="s">
        <v>74</v>
      </c>
      <c r="D15" s="20">
        <v>0.33333333333333331</v>
      </c>
      <c r="E15" s="24">
        <v>0.5</v>
      </c>
      <c r="F15" s="20">
        <v>0.54166666666666663</v>
      </c>
      <c r="G15" s="46">
        <v>0.625</v>
      </c>
      <c r="H15" s="48">
        <f t="shared" si="0"/>
        <v>0.25</v>
      </c>
      <c r="I15" s="24">
        <f t="shared" si="2"/>
        <v>0.25000000000000006</v>
      </c>
      <c r="J15" s="92"/>
      <c r="AB15" s="2" t="s">
        <v>68</v>
      </c>
      <c r="AC15" s="9" t="s">
        <v>73</v>
      </c>
    </row>
    <row r="16" spans="1:29">
      <c r="A16" s="18">
        <v>42070</v>
      </c>
      <c r="B16" s="19" t="str">
        <f t="shared" si="1"/>
        <v>Sat</v>
      </c>
      <c r="C16" s="32" t="s">
        <v>71</v>
      </c>
      <c r="D16" s="20"/>
      <c r="E16" s="24"/>
      <c r="F16" s="20"/>
      <c r="G16" s="24"/>
      <c r="H16" s="48">
        <f t="shared" si="0"/>
        <v>0</v>
      </c>
      <c r="I16" s="25">
        <f t="shared" ref="I16:I40" si="3">(E16-D16)+(G16-F16)</f>
        <v>0</v>
      </c>
      <c r="J16" s="23"/>
      <c r="L16" s="93"/>
      <c r="AB16" s="2" t="s">
        <v>69</v>
      </c>
      <c r="AC16" s="9" t="s">
        <v>74</v>
      </c>
    </row>
    <row r="17" spans="1:29">
      <c r="A17" s="18">
        <v>42071</v>
      </c>
      <c r="B17" s="19" t="str">
        <f t="shared" si="1"/>
        <v>Sun</v>
      </c>
      <c r="C17" s="32" t="s">
        <v>71</v>
      </c>
      <c r="D17" s="20"/>
      <c r="E17" s="24"/>
      <c r="F17" s="20"/>
      <c r="G17" s="24"/>
      <c r="H17" s="48">
        <f t="shared" si="0"/>
        <v>0</v>
      </c>
      <c r="I17" s="25">
        <f t="shared" si="3"/>
        <v>0</v>
      </c>
      <c r="J17" s="92"/>
      <c r="AB17" s="2" t="s">
        <v>70</v>
      </c>
      <c r="AC17" s="9" t="s">
        <v>75</v>
      </c>
    </row>
    <row r="18" spans="1:29">
      <c r="A18" s="18">
        <v>42072</v>
      </c>
      <c r="B18" s="19" t="str">
        <f t="shared" si="1"/>
        <v>Mon</v>
      </c>
      <c r="C18" s="32" t="s">
        <v>74</v>
      </c>
      <c r="D18" s="20">
        <v>0.3611111111111111</v>
      </c>
      <c r="E18" s="24">
        <v>0.5</v>
      </c>
      <c r="F18" s="20"/>
      <c r="G18" s="46"/>
      <c r="H18" s="48">
        <f t="shared" si="0"/>
        <v>0.25</v>
      </c>
      <c r="I18" s="25">
        <f t="shared" si="3"/>
        <v>0.1388888888888889</v>
      </c>
      <c r="J18" s="23"/>
      <c r="L18" s="93"/>
      <c r="AB18" s="2" t="s">
        <v>76</v>
      </c>
      <c r="AC18" s="9" t="s">
        <v>77</v>
      </c>
    </row>
    <row r="19" spans="1:29">
      <c r="A19" s="18">
        <v>42073</v>
      </c>
      <c r="B19" s="19" t="str">
        <f t="shared" si="1"/>
        <v>Tue</v>
      </c>
      <c r="C19" s="32" t="s">
        <v>74</v>
      </c>
      <c r="D19" s="20">
        <v>0.34722222222222227</v>
      </c>
      <c r="E19" s="24">
        <v>0.4826388888888889</v>
      </c>
      <c r="F19" s="20">
        <v>0.50347222222222221</v>
      </c>
      <c r="G19" s="46">
        <v>0.70833333333333337</v>
      </c>
      <c r="H19" s="48">
        <f t="shared" si="0"/>
        <v>0.25</v>
      </c>
      <c r="I19" s="25">
        <f t="shared" si="3"/>
        <v>0.34027777777777779</v>
      </c>
      <c r="J19" s="23"/>
    </row>
    <row r="20" spans="1:29">
      <c r="A20" s="18">
        <v>42074</v>
      </c>
      <c r="B20" s="19" t="str">
        <f t="shared" si="1"/>
        <v>Wed</v>
      </c>
      <c r="C20" s="32" t="s">
        <v>74</v>
      </c>
      <c r="D20" s="20">
        <v>0.33333333333333331</v>
      </c>
      <c r="E20" s="24">
        <v>0.4861111111111111</v>
      </c>
      <c r="F20" s="20">
        <v>0.52777777777777779</v>
      </c>
      <c r="G20" s="46">
        <v>0.65972222222222221</v>
      </c>
      <c r="H20" s="48">
        <f t="shared" si="0"/>
        <v>0.25</v>
      </c>
      <c r="I20" s="25">
        <f t="shared" si="3"/>
        <v>0.28472222222222221</v>
      </c>
      <c r="J20" s="92"/>
    </row>
    <row r="21" spans="1:29">
      <c r="A21" s="18">
        <v>42075</v>
      </c>
      <c r="B21" s="19" t="str">
        <f t="shared" si="1"/>
        <v>Thu</v>
      </c>
      <c r="C21" s="32" t="s">
        <v>74</v>
      </c>
      <c r="D21" s="20">
        <v>0.3888888888888889</v>
      </c>
      <c r="E21" s="24">
        <v>0.4861111111111111</v>
      </c>
      <c r="F21" s="20">
        <v>0.52083333333333337</v>
      </c>
      <c r="G21" s="46">
        <v>0.67361111111111116</v>
      </c>
      <c r="H21" s="48">
        <f t="shared" si="0"/>
        <v>0.25</v>
      </c>
      <c r="I21" s="25">
        <f t="shared" si="3"/>
        <v>0.25</v>
      </c>
      <c r="J21" s="23"/>
    </row>
    <row r="22" spans="1:29">
      <c r="A22" s="18">
        <v>42076</v>
      </c>
      <c r="B22" s="19" t="str">
        <f t="shared" si="1"/>
        <v>Fri</v>
      </c>
      <c r="C22" s="32" t="s">
        <v>74</v>
      </c>
      <c r="D22" s="91">
        <v>0.33333333333333331</v>
      </c>
      <c r="E22" s="24">
        <v>0.47222222222222227</v>
      </c>
      <c r="F22" s="20">
        <v>0.49305555555555558</v>
      </c>
      <c r="G22" s="46">
        <v>0.60416666666666663</v>
      </c>
      <c r="H22" s="48">
        <f t="shared" si="0"/>
        <v>0.25</v>
      </c>
      <c r="I22" s="25">
        <f t="shared" si="3"/>
        <v>0.25</v>
      </c>
      <c r="J22" s="23"/>
    </row>
    <row r="23" spans="1:29">
      <c r="A23" s="18">
        <v>42077</v>
      </c>
      <c r="B23" s="19" t="str">
        <f t="shared" si="1"/>
        <v>Sat</v>
      </c>
      <c r="C23" s="32" t="s">
        <v>71</v>
      </c>
      <c r="D23" s="20"/>
      <c r="E23" s="24"/>
      <c r="F23" s="20"/>
      <c r="G23" s="24"/>
      <c r="H23" s="48">
        <f t="shared" si="0"/>
        <v>0</v>
      </c>
      <c r="I23" s="25">
        <f t="shared" si="3"/>
        <v>0</v>
      </c>
      <c r="J23" s="92"/>
    </row>
    <row r="24" spans="1:29">
      <c r="A24" s="18">
        <v>42078</v>
      </c>
      <c r="B24" s="19" t="str">
        <f t="shared" si="1"/>
        <v>Sun</v>
      </c>
      <c r="C24" s="32" t="s">
        <v>71</v>
      </c>
      <c r="D24" s="20"/>
      <c r="E24" s="24"/>
      <c r="F24" s="20"/>
      <c r="G24" s="24"/>
      <c r="H24" s="48">
        <f t="shared" si="0"/>
        <v>0</v>
      </c>
      <c r="I24" s="25">
        <f t="shared" si="3"/>
        <v>0</v>
      </c>
      <c r="J24" s="23"/>
    </row>
    <row r="25" spans="1:29">
      <c r="A25" s="18">
        <v>42079</v>
      </c>
      <c r="B25" s="19" t="str">
        <f t="shared" si="1"/>
        <v>Mon</v>
      </c>
      <c r="C25" s="32" t="s">
        <v>74</v>
      </c>
      <c r="D25" s="20">
        <v>0.36458333333333331</v>
      </c>
      <c r="E25" s="24">
        <v>0.47916666666666669</v>
      </c>
      <c r="F25" s="20">
        <v>0.5</v>
      </c>
      <c r="G25" s="24">
        <v>0.625</v>
      </c>
      <c r="H25" s="48">
        <f t="shared" ref="H25:H40" si="4">IF(C25="TRA",$C$4/5/24,IF(C25="FDO/2",4/24,0))</f>
        <v>0.25</v>
      </c>
      <c r="I25" s="25">
        <f t="shared" si="3"/>
        <v>0.23958333333333337</v>
      </c>
      <c r="J25" s="23"/>
    </row>
    <row r="26" spans="1:29">
      <c r="A26" s="18">
        <v>42080</v>
      </c>
      <c r="B26" s="19" t="str">
        <f t="shared" si="1"/>
        <v>Tue</v>
      </c>
      <c r="C26" s="32" t="s">
        <v>74</v>
      </c>
      <c r="D26" s="20">
        <v>0.33333333333333331</v>
      </c>
      <c r="E26" s="24">
        <v>0.5</v>
      </c>
      <c r="F26" s="20">
        <v>0.52083333333333337</v>
      </c>
      <c r="G26" s="24">
        <v>0.60416666666666663</v>
      </c>
      <c r="H26" s="48">
        <f t="shared" si="4"/>
        <v>0.25</v>
      </c>
      <c r="I26" s="25">
        <f t="shared" si="3"/>
        <v>0.24999999999999994</v>
      </c>
      <c r="J26" s="23"/>
    </row>
    <row r="27" spans="1:29" s="12" customFormat="1">
      <c r="A27" s="18">
        <v>42081</v>
      </c>
      <c r="B27" s="19" t="str">
        <f>TEXT(A27,"ddd")</f>
        <v>Wed</v>
      </c>
      <c r="C27" s="32" t="s">
        <v>74</v>
      </c>
      <c r="D27" s="20">
        <v>0.33333333333333331</v>
      </c>
      <c r="E27" s="24">
        <v>0.47916666666666669</v>
      </c>
      <c r="F27" s="20">
        <v>0.5</v>
      </c>
      <c r="G27" s="24">
        <v>0.60416666666666663</v>
      </c>
      <c r="H27" s="48">
        <f t="shared" si="4"/>
        <v>0.25</v>
      </c>
      <c r="I27" s="28">
        <f t="shared" si="3"/>
        <v>0.25</v>
      </c>
      <c r="J27" s="23"/>
    </row>
    <row r="28" spans="1:29">
      <c r="A28" s="18">
        <v>42082</v>
      </c>
      <c r="B28" s="19" t="str">
        <f t="shared" ref="B28:B40" si="5">TEXT(A28,"ddd")</f>
        <v>Thu</v>
      </c>
      <c r="C28" s="32" t="s">
        <v>75</v>
      </c>
      <c r="D28" s="96"/>
      <c r="E28" s="97"/>
      <c r="F28" s="96"/>
      <c r="G28" s="97"/>
      <c r="H28" s="48">
        <f t="shared" si="4"/>
        <v>0</v>
      </c>
      <c r="I28" s="25">
        <f t="shared" si="3"/>
        <v>0</v>
      </c>
      <c r="J28" s="23" t="s">
        <v>97</v>
      </c>
    </row>
    <row r="29" spans="1:29">
      <c r="A29" s="18">
        <v>42083</v>
      </c>
      <c r="B29" s="19" t="str">
        <f t="shared" si="5"/>
        <v>Fri</v>
      </c>
      <c r="C29" s="32" t="s">
        <v>74</v>
      </c>
      <c r="D29" s="20"/>
      <c r="E29" s="24"/>
      <c r="F29" s="20"/>
      <c r="G29" s="24"/>
      <c r="H29" s="48">
        <f t="shared" si="4"/>
        <v>0.25</v>
      </c>
      <c r="I29" s="25">
        <f t="shared" si="3"/>
        <v>0</v>
      </c>
      <c r="J29" s="23"/>
    </row>
    <row r="30" spans="1:29">
      <c r="A30" s="18">
        <v>42084</v>
      </c>
      <c r="B30" s="19" t="str">
        <f t="shared" si="5"/>
        <v>Sat</v>
      </c>
      <c r="C30" s="32" t="s">
        <v>71</v>
      </c>
      <c r="D30" s="20"/>
      <c r="E30" s="24"/>
      <c r="F30" s="20"/>
      <c r="G30" s="24"/>
      <c r="H30" s="48">
        <f t="shared" si="4"/>
        <v>0</v>
      </c>
      <c r="I30" s="25">
        <f t="shared" si="3"/>
        <v>0</v>
      </c>
      <c r="J30" s="23"/>
    </row>
    <row r="31" spans="1:29">
      <c r="A31" s="18">
        <v>42085</v>
      </c>
      <c r="B31" s="19" t="str">
        <f t="shared" si="5"/>
        <v>Sun</v>
      </c>
      <c r="C31" s="32" t="s">
        <v>71</v>
      </c>
      <c r="D31" s="20"/>
      <c r="E31" s="24"/>
      <c r="F31" s="20"/>
      <c r="G31" s="24"/>
      <c r="H31" s="48">
        <f t="shared" si="4"/>
        <v>0</v>
      </c>
      <c r="I31" s="25">
        <f t="shared" si="3"/>
        <v>0</v>
      </c>
      <c r="J31" s="23"/>
    </row>
    <row r="32" spans="1:29">
      <c r="A32" s="18">
        <v>42086</v>
      </c>
      <c r="B32" s="19" t="str">
        <f t="shared" si="5"/>
        <v>Mon</v>
      </c>
      <c r="C32" s="32" t="s">
        <v>74</v>
      </c>
      <c r="D32" s="20">
        <v>0.39583333333333331</v>
      </c>
      <c r="E32" s="24">
        <v>0.4861111111111111</v>
      </c>
      <c r="F32" s="20">
        <v>0.50694444444444442</v>
      </c>
      <c r="G32" s="24">
        <v>0.63541666666666663</v>
      </c>
      <c r="H32" s="48">
        <f t="shared" si="4"/>
        <v>0.25</v>
      </c>
      <c r="I32" s="25">
        <f t="shared" si="3"/>
        <v>0.21875</v>
      </c>
      <c r="J32" s="23"/>
    </row>
    <row r="33" spans="1:13">
      <c r="A33" s="18">
        <v>42087</v>
      </c>
      <c r="B33" s="19" t="str">
        <f t="shared" si="5"/>
        <v>Tue</v>
      </c>
      <c r="C33" s="32" t="s">
        <v>74</v>
      </c>
      <c r="D33" s="20">
        <v>0.35416666666666669</v>
      </c>
      <c r="E33" s="24">
        <v>0.47916666666666669</v>
      </c>
      <c r="F33" s="20">
        <v>0.52083333333333337</v>
      </c>
      <c r="G33" s="24">
        <v>0.64583333333333337</v>
      </c>
      <c r="H33" s="48">
        <f t="shared" si="4"/>
        <v>0.25</v>
      </c>
      <c r="I33" s="25">
        <f t="shared" si="3"/>
        <v>0.25</v>
      </c>
      <c r="J33" s="23"/>
    </row>
    <row r="34" spans="1:13">
      <c r="A34" s="18">
        <v>42088</v>
      </c>
      <c r="B34" s="19" t="str">
        <f t="shared" si="5"/>
        <v>Wed</v>
      </c>
      <c r="C34" s="32" t="s">
        <v>75</v>
      </c>
      <c r="D34" s="96">
        <v>0.32291666666666669</v>
      </c>
      <c r="E34" s="97">
        <v>0.4826388888888889</v>
      </c>
      <c r="F34" s="96">
        <v>0.5</v>
      </c>
      <c r="G34" s="97">
        <v>0.59375</v>
      </c>
      <c r="H34" s="48">
        <f t="shared" si="4"/>
        <v>0</v>
      </c>
      <c r="I34" s="25">
        <f t="shared" si="3"/>
        <v>0.25347222222222221</v>
      </c>
      <c r="J34" s="23" t="s">
        <v>100</v>
      </c>
    </row>
    <row r="35" spans="1:13">
      <c r="A35" s="18">
        <v>42089</v>
      </c>
      <c r="B35" s="19" t="str">
        <f t="shared" si="5"/>
        <v>Thu</v>
      </c>
      <c r="C35" s="32" t="s">
        <v>74</v>
      </c>
      <c r="D35" s="20">
        <v>0.35416666666666669</v>
      </c>
      <c r="E35" s="24">
        <v>0.47916666666666669</v>
      </c>
      <c r="F35" s="20">
        <v>0.5</v>
      </c>
      <c r="G35" s="24">
        <v>0.63541666666666663</v>
      </c>
      <c r="H35" s="48">
        <f t="shared" si="4"/>
        <v>0.25</v>
      </c>
      <c r="I35" s="25">
        <f t="shared" si="3"/>
        <v>0.26041666666666663</v>
      </c>
      <c r="J35" s="23"/>
      <c r="L35" s="30"/>
    </row>
    <row r="36" spans="1:13">
      <c r="A36" s="18">
        <v>42090</v>
      </c>
      <c r="B36" s="19" t="str">
        <f t="shared" si="5"/>
        <v>Fri</v>
      </c>
      <c r="C36" s="32" t="s">
        <v>74</v>
      </c>
      <c r="D36" s="20">
        <v>0.35416666666666669</v>
      </c>
      <c r="E36" s="24">
        <v>0.47916666666666669</v>
      </c>
      <c r="F36" s="20">
        <v>0.5</v>
      </c>
      <c r="G36" s="24">
        <v>0.625</v>
      </c>
      <c r="H36" s="48">
        <f t="shared" si="4"/>
        <v>0.25</v>
      </c>
      <c r="I36" s="25">
        <f t="shared" si="3"/>
        <v>0.25</v>
      </c>
      <c r="J36" s="23"/>
    </row>
    <row r="37" spans="1:13">
      <c r="A37" s="18">
        <v>42091</v>
      </c>
      <c r="B37" s="19" t="str">
        <f t="shared" si="5"/>
        <v>Sat</v>
      </c>
      <c r="C37" s="32" t="s">
        <v>71</v>
      </c>
      <c r="D37" s="20"/>
      <c r="E37" s="24"/>
      <c r="F37" s="20"/>
      <c r="G37" s="24"/>
      <c r="H37" s="48">
        <f t="shared" si="4"/>
        <v>0</v>
      </c>
      <c r="I37" s="25">
        <f t="shared" si="3"/>
        <v>0</v>
      </c>
      <c r="J37" s="23"/>
    </row>
    <row r="38" spans="1:13">
      <c r="A38" s="18">
        <v>42092</v>
      </c>
      <c r="B38" s="19" t="str">
        <f>TEXT(A38,"ddd")</f>
        <v>Sun</v>
      </c>
      <c r="C38" s="32" t="s">
        <v>71</v>
      </c>
      <c r="D38" s="20"/>
      <c r="E38" s="24"/>
      <c r="F38" s="20"/>
      <c r="G38" s="24"/>
      <c r="H38" s="48">
        <f t="shared" si="4"/>
        <v>0</v>
      </c>
      <c r="I38" s="25">
        <f t="shared" si="3"/>
        <v>0</v>
      </c>
      <c r="J38" s="23"/>
    </row>
    <row r="39" spans="1:13">
      <c r="A39" s="18">
        <v>42093</v>
      </c>
      <c r="B39" s="19" t="str">
        <f t="shared" si="5"/>
        <v>Mon</v>
      </c>
      <c r="C39" s="32" t="s">
        <v>74</v>
      </c>
      <c r="D39" s="20">
        <v>0.33333333333333331</v>
      </c>
      <c r="E39" s="24">
        <v>0.51736111111111105</v>
      </c>
      <c r="F39" s="20"/>
      <c r="G39" s="24"/>
      <c r="H39" s="48">
        <f t="shared" si="4"/>
        <v>0.25</v>
      </c>
      <c r="I39" s="25">
        <f t="shared" si="3"/>
        <v>0.18402777777777773</v>
      </c>
      <c r="J39" s="23"/>
    </row>
    <row r="40" spans="1:13">
      <c r="A40" s="18">
        <v>42094</v>
      </c>
      <c r="B40" s="19" t="str">
        <f t="shared" si="5"/>
        <v>Tue</v>
      </c>
      <c r="C40" s="32" t="s">
        <v>74</v>
      </c>
      <c r="D40" s="20">
        <v>0.35416666666666669</v>
      </c>
      <c r="E40" s="24">
        <v>0.47916666666666669</v>
      </c>
      <c r="F40" s="20">
        <v>0.51041666666666663</v>
      </c>
      <c r="G40" s="24">
        <v>0.59375</v>
      </c>
      <c r="H40" s="48">
        <f t="shared" si="4"/>
        <v>0.25</v>
      </c>
      <c r="I40" s="25">
        <f t="shared" si="3"/>
        <v>0.20833333333333337</v>
      </c>
      <c r="J40" s="23"/>
    </row>
    <row r="41" spans="1:13" ht="15.75" thickBot="1">
      <c r="A41" s="110" t="s">
        <v>10</v>
      </c>
      <c r="B41" s="110"/>
      <c r="C41" s="110"/>
      <c r="D41" s="110"/>
      <c r="E41" s="110"/>
      <c r="F41" s="110"/>
      <c r="G41" s="110"/>
      <c r="H41" s="40">
        <f>SUM(H10:H40)</f>
        <v>5</v>
      </c>
      <c r="I41" s="41">
        <f>SUM(I10:I40)</f>
        <v>4.8020833333333339</v>
      </c>
      <c r="J41" s="42"/>
    </row>
    <row r="42" spans="1:13" ht="16.5" thickTop="1" thickBot="1">
      <c r="A42" s="108" t="s">
        <v>47</v>
      </c>
      <c r="B42" s="108"/>
      <c r="C42" s="108"/>
      <c r="D42" s="108"/>
      <c r="E42" s="108"/>
      <c r="F42" s="108"/>
      <c r="G42" s="108"/>
      <c r="H42" s="17">
        <f>FEV_2015!H41</f>
        <v>5</v>
      </c>
      <c r="I42" s="36">
        <f>ABS(H42/24)</f>
        <v>0.20833333333333334</v>
      </c>
      <c r="J42" s="16" t="str">
        <f>IF(H42&lt;0,"NEGATIVO",IF(H42&gt;0,"POSITIVO","SALDO NULO"))</f>
        <v>POSITIVO</v>
      </c>
      <c r="M42" s="35"/>
    </row>
    <row r="43" spans="1:13" ht="16.5" thickTop="1" thickBot="1">
      <c r="A43" s="109" t="s">
        <v>46</v>
      </c>
      <c r="B43" s="109"/>
      <c r="C43" s="109"/>
      <c r="D43" s="109"/>
      <c r="E43" s="109"/>
      <c r="F43" s="109"/>
      <c r="G43" s="109"/>
      <c r="H43" s="65">
        <f>ROUND(24*(I41-(J5-H42/24)),2)</f>
        <v>0.25</v>
      </c>
      <c r="I43" s="37">
        <f>IF(H43 &lt; 0, ABS(H43)/24,H43/24)</f>
        <v>1.0416666666666666E-2</v>
      </c>
      <c r="J43" s="16" t="str">
        <f>IF(H43&lt;0,"SALDO NEGATIVO",IF(H43&gt;0,"SALDO POSITIVO","MISSÃO CUMPRIDA"))</f>
        <v>SALDO POSITIVO</v>
      </c>
      <c r="M43" s="35"/>
    </row>
    <row r="44" spans="1:13" ht="15.75" thickTop="1"/>
  </sheetData>
  <mergeCells count="17">
    <mergeCell ref="A1:J1"/>
    <mergeCell ref="B3:J3"/>
    <mergeCell ref="A4:B4"/>
    <mergeCell ref="F5:I5"/>
    <mergeCell ref="A6:J6"/>
    <mergeCell ref="A43:G43"/>
    <mergeCell ref="I7:I9"/>
    <mergeCell ref="J7:J9"/>
    <mergeCell ref="D8:E8"/>
    <mergeCell ref="F8:G8"/>
    <mergeCell ref="A41:G41"/>
    <mergeCell ref="A42:G42"/>
    <mergeCell ref="A7:A9"/>
    <mergeCell ref="B7:B9"/>
    <mergeCell ref="C7:C9"/>
    <mergeCell ref="D7:G7"/>
    <mergeCell ref="H7:H9"/>
  </mergeCells>
  <conditionalFormatting sqref="H10:J10 H11:H24">
    <cfRule type="expression" dxfId="91" priority="10">
      <formula>"$C$11=FS"</formula>
    </cfRule>
  </conditionalFormatting>
  <conditionalFormatting sqref="H10:H40">
    <cfRule type="cellIs" dxfId="90" priority="9" operator="equal">
      <formula>0</formula>
    </cfRule>
  </conditionalFormatting>
  <conditionalFormatting sqref="J43">
    <cfRule type="cellIs" dxfId="89" priority="6" operator="equal">
      <formula>"SALDO POSITIVO"</formula>
    </cfRule>
    <cfRule type="cellIs" dxfId="88" priority="7" operator="equal">
      <formula>"MISSÃO CUMPRIDA"</formula>
    </cfRule>
    <cfRule type="cellIs" dxfId="87" priority="8" operator="equal">
      <formula>"SALDO NEGATIVO"</formula>
    </cfRule>
  </conditionalFormatting>
  <conditionalFormatting sqref="J42">
    <cfRule type="cellIs" dxfId="86" priority="3" operator="equal">
      <formula>"POSITIVO"</formula>
    </cfRule>
    <cfRule type="cellIs" dxfId="85" priority="4" operator="equal">
      <formula>"SALDO NULO"</formula>
    </cfRule>
    <cfRule type="cellIs" dxfId="84" priority="5" operator="equal">
      <formula>"NEGATIVO"</formula>
    </cfRule>
  </conditionalFormatting>
  <conditionalFormatting sqref="H11:H40">
    <cfRule type="expression" dxfId="83" priority="2">
      <formula>"$C$11=FS"</formula>
    </cfRule>
  </conditionalFormatting>
  <conditionalFormatting sqref="H10:H24">
    <cfRule type="expression" dxfId="82" priority="1">
      <formula>"$C$11=FS"</formula>
    </cfRule>
  </conditionalFormatting>
  <dataValidations disablePrompts="1" count="2">
    <dataValidation type="list" allowBlank="1" showInputMessage="1" showErrorMessage="1" sqref="C10:C40">
      <formula1>$AC$12:$AC$18</formula1>
    </dataValidation>
    <dataValidation type="list" allowBlank="1" showInputMessage="1" showErrorMessage="1" sqref="C4">
      <formula1>"20,30,40,25,23"</formula1>
    </dataValidation>
  </dataValidations>
  <pageMargins left="0.511811024" right="0.511811024" top="0.78740157499999996" bottom="0.78740157499999996" header="0.31496062000000002" footer="0.31496062000000002"/>
  <pageSetup paperSize="256" orientation="portrait" horizontalDpi="203" verticalDpi="20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C43"/>
  <sheetViews>
    <sheetView topLeftCell="A13" workbookViewId="0">
      <selection activeCell="G39" sqref="G39"/>
    </sheetView>
  </sheetViews>
  <sheetFormatPr defaultColWidth="9.140625" defaultRowHeight="15"/>
  <cols>
    <col min="1" max="1" width="18.140625" style="2" customWidth="1"/>
    <col min="2" max="3" width="12" style="2" customWidth="1"/>
    <col min="4" max="7" width="9.140625" style="2"/>
    <col min="8" max="8" width="10.140625" style="2" bestFit="1" customWidth="1"/>
    <col min="9" max="9" width="13.140625" style="2" customWidth="1"/>
    <col min="10" max="10" width="37.7109375" style="2" customWidth="1"/>
    <col min="11" max="11" width="10.140625" style="2" bestFit="1" customWidth="1"/>
    <col min="12" max="12" width="9.140625" style="2" customWidth="1"/>
    <col min="13" max="27" width="9.140625" style="2"/>
    <col min="28" max="28" width="15.140625" style="2" bestFit="1" customWidth="1"/>
    <col min="29" max="16384" width="9.140625" style="2"/>
  </cols>
  <sheetData>
    <row r="1" spans="1:29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29" ht="15.75" thickBot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29" ht="15.75" thickBot="1">
      <c r="A3" s="14" t="s">
        <v>1</v>
      </c>
      <c r="B3" s="117"/>
      <c r="C3" s="118"/>
      <c r="D3" s="118"/>
      <c r="E3" s="118"/>
      <c r="F3" s="118"/>
      <c r="G3" s="118"/>
      <c r="H3" s="118"/>
      <c r="I3" s="118"/>
      <c r="J3" s="119"/>
    </row>
    <row r="4" spans="1:29" ht="15.75" thickBot="1">
      <c r="A4" s="120" t="s">
        <v>80</v>
      </c>
      <c r="B4" s="120"/>
      <c r="C4" s="38">
        <v>30</v>
      </c>
      <c r="D4" s="44"/>
      <c r="E4" s="44"/>
      <c r="F4" s="44"/>
      <c r="G4" s="44"/>
      <c r="H4" s="44"/>
      <c r="I4" s="44"/>
      <c r="J4" s="44"/>
    </row>
    <row r="5" spans="1:29">
      <c r="A5" s="45"/>
      <c r="B5" s="44"/>
      <c r="C5" s="44"/>
      <c r="D5" s="44"/>
      <c r="E5" s="44"/>
      <c r="F5" s="115" t="s">
        <v>45</v>
      </c>
      <c r="G5" s="116"/>
      <c r="H5" s="116"/>
      <c r="I5" s="116"/>
      <c r="J5" s="15">
        <f>H40</f>
        <v>5</v>
      </c>
      <c r="K5" s="35"/>
    </row>
    <row r="6" spans="1:29">
      <c r="A6" s="112" t="s">
        <v>52</v>
      </c>
      <c r="B6" s="112"/>
      <c r="C6" s="112"/>
      <c r="D6" s="112"/>
      <c r="E6" s="112"/>
      <c r="F6" s="112"/>
      <c r="G6" s="112"/>
      <c r="H6" s="112"/>
      <c r="I6" s="112"/>
      <c r="J6" s="112"/>
    </row>
    <row r="7" spans="1:29">
      <c r="A7" s="113" t="s">
        <v>2</v>
      </c>
      <c r="B7" s="106" t="s">
        <v>3</v>
      </c>
      <c r="C7" s="106" t="s">
        <v>81</v>
      </c>
      <c r="D7" s="113" t="s">
        <v>4</v>
      </c>
      <c r="E7" s="113"/>
      <c r="F7" s="113"/>
      <c r="G7" s="113"/>
      <c r="H7" s="106" t="s">
        <v>78</v>
      </c>
      <c r="I7" s="106" t="s">
        <v>9</v>
      </c>
      <c r="J7" s="106" t="s">
        <v>11</v>
      </c>
    </row>
    <row r="8" spans="1:29">
      <c r="A8" s="113"/>
      <c r="B8" s="106"/>
      <c r="C8" s="106"/>
      <c r="D8" s="113" t="s">
        <v>5</v>
      </c>
      <c r="E8" s="113"/>
      <c r="F8" s="113" t="s">
        <v>8</v>
      </c>
      <c r="G8" s="113"/>
      <c r="H8" s="106"/>
      <c r="I8" s="106"/>
      <c r="J8" s="106"/>
    </row>
    <row r="9" spans="1:29" ht="15.75" customHeight="1" thickBot="1">
      <c r="A9" s="114"/>
      <c r="B9" s="107"/>
      <c r="C9" s="107"/>
      <c r="D9" s="39" t="s">
        <v>6</v>
      </c>
      <c r="E9" s="39" t="s">
        <v>7</v>
      </c>
      <c r="F9" s="39" t="s">
        <v>6</v>
      </c>
      <c r="G9" s="39" t="s">
        <v>7</v>
      </c>
      <c r="H9" s="107"/>
      <c r="I9" s="107"/>
      <c r="J9" s="107"/>
    </row>
    <row r="10" spans="1:29">
      <c r="A10" s="18">
        <v>42095</v>
      </c>
      <c r="B10" s="19" t="str">
        <f>TEXT(A10,"ddd")</f>
        <v>Wed</v>
      </c>
      <c r="C10" s="31" t="s">
        <v>74</v>
      </c>
      <c r="D10" s="20"/>
      <c r="E10" s="24"/>
      <c r="F10" s="20"/>
      <c r="G10" s="24"/>
      <c r="H10" s="33">
        <f>IF(C10="TRA",$C$4/5/24,IF(C10="FDO/2",4/24,0))</f>
        <v>0.25</v>
      </c>
      <c r="I10" s="22">
        <f>(E10-D10)+(G10-F10)</f>
        <v>0</v>
      </c>
      <c r="J10" s="23"/>
    </row>
    <row r="11" spans="1:29">
      <c r="A11" s="18">
        <v>42096</v>
      </c>
      <c r="B11" s="19" t="str">
        <f t="shared" ref="B11:B26" si="0">TEXT(A11,"ddd")</f>
        <v>Thu</v>
      </c>
      <c r="C11" s="32" t="s">
        <v>74</v>
      </c>
      <c r="D11" s="20">
        <v>0.33333333333333331</v>
      </c>
      <c r="E11" s="24">
        <v>0.47916666666666669</v>
      </c>
      <c r="F11" s="20">
        <v>0.5</v>
      </c>
      <c r="G11" s="24">
        <v>0.60416666666666663</v>
      </c>
      <c r="H11" s="34">
        <f>IF(C11="TRA",$C$4/5/24,IF(C11="FDO/2",4/24,0))</f>
        <v>0.25</v>
      </c>
      <c r="I11" s="25">
        <f>(E11-D11)+(G11-F11)</f>
        <v>0.25</v>
      </c>
      <c r="J11" s="23"/>
    </row>
    <row r="12" spans="1:29">
      <c r="A12" s="18">
        <v>42097</v>
      </c>
      <c r="B12" s="19" t="str">
        <f t="shared" si="0"/>
        <v>Fri</v>
      </c>
      <c r="C12" s="32" t="s">
        <v>75</v>
      </c>
      <c r="D12" s="98"/>
      <c r="E12" s="99"/>
      <c r="F12" s="20"/>
      <c r="G12" s="24"/>
      <c r="H12" s="34">
        <f t="shared" ref="H12:H39" si="1">IF(C12="TRA",$C$4/5/24,IF(C12="FDO/2",4/24,0))</f>
        <v>0</v>
      </c>
      <c r="I12" s="25">
        <f t="shared" ref="I12:I39" si="2">(E12-D12)+(G12-F12)</f>
        <v>0</v>
      </c>
      <c r="J12" s="23" t="s">
        <v>91</v>
      </c>
      <c r="AB12" s="2" t="s">
        <v>64</v>
      </c>
      <c r="AC12" s="9" t="s">
        <v>71</v>
      </c>
    </row>
    <row r="13" spans="1:29">
      <c r="A13" s="18">
        <v>42098</v>
      </c>
      <c r="B13" s="19" t="str">
        <f t="shared" si="0"/>
        <v>Sat</v>
      </c>
      <c r="C13" s="32" t="s">
        <v>71</v>
      </c>
      <c r="D13" s="20"/>
      <c r="E13" s="24"/>
      <c r="F13" s="20"/>
      <c r="G13" s="24"/>
      <c r="H13" s="34">
        <f t="shared" si="1"/>
        <v>0</v>
      </c>
      <c r="I13" s="25">
        <f t="shared" si="2"/>
        <v>0</v>
      </c>
      <c r="J13" s="23"/>
      <c r="AB13" s="2" t="s">
        <v>65</v>
      </c>
      <c r="AC13" s="9" t="s">
        <v>66</v>
      </c>
    </row>
    <row r="14" spans="1:29">
      <c r="A14" s="18">
        <v>42099</v>
      </c>
      <c r="B14" s="19" t="str">
        <f t="shared" si="0"/>
        <v>Sun</v>
      </c>
      <c r="C14" s="32" t="s">
        <v>71</v>
      </c>
      <c r="D14" s="20"/>
      <c r="E14" s="24"/>
      <c r="F14" s="20"/>
      <c r="G14" s="24"/>
      <c r="H14" s="34">
        <f t="shared" si="1"/>
        <v>0</v>
      </c>
      <c r="I14" s="25">
        <f t="shared" si="2"/>
        <v>0</v>
      </c>
      <c r="J14" s="23" t="s">
        <v>85</v>
      </c>
      <c r="AB14" s="2" t="s">
        <v>67</v>
      </c>
      <c r="AC14" s="9" t="s">
        <v>72</v>
      </c>
    </row>
    <row r="15" spans="1:29">
      <c r="A15" s="18">
        <v>42100</v>
      </c>
      <c r="B15" s="19" t="str">
        <f t="shared" si="0"/>
        <v>Mon</v>
      </c>
      <c r="C15" s="32" t="s">
        <v>74</v>
      </c>
      <c r="D15" s="20">
        <v>0.34722222222222227</v>
      </c>
      <c r="E15" s="24">
        <v>0.47222222222222227</v>
      </c>
      <c r="F15" s="20">
        <v>0.49305555555555558</v>
      </c>
      <c r="G15" s="24">
        <v>0.625</v>
      </c>
      <c r="H15" s="34">
        <f t="shared" si="1"/>
        <v>0.25</v>
      </c>
      <c r="I15" s="63">
        <f>(E15-D15)+(G15-F15)</f>
        <v>0.25694444444444442</v>
      </c>
      <c r="J15" s="81"/>
      <c r="AB15" s="2" t="s">
        <v>68</v>
      </c>
      <c r="AC15" s="9" t="s">
        <v>73</v>
      </c>
    </row>
    <row r="16" spans="1:29">
      <c r="A16" s="18">
        <v>42101</v>
      </c>
      <c r="B16" s="19" t="str">
        <f t="shared" si="0"/>
        <v>Tue</v>
      </c>
      <c r="C16" s="32" t="s">
        <v>74</v>
      </c>
      <c r="D16" s="20">
        <v>0.375</v>
      </c>
      <c r="E16" s="24">
        <v>0.4826388888888889</v>
      </c>
      <c r="F16" s="20">
        <v>0.50347222222222221</v>
      </c>
      <c r="G16" s="24">
        <v>0.6875</v>
      </c>
      <c r="H16" s="34">
        <f t="shared" si="1"/>
        <v>0.25</v>
      </c>
      <c r="I16" s="25">
        <f t="shared" si="2"/>
        <v>0.29166666666666669</v>
      </c>
      <c r="J16" s="23"/>
      <c r="AB16" s="2" t="s">
        <v>69</v>
      </c>
      <c r="AC16" s="9" t="s">
        <v>74</v>
      </c>
    </row>
    <row r="17" spans="1:29">
      <c r="A17" s="18">
        <v>42102</v>
      </c>
      <c r="B17" s="19" t="str">
        <f t="shared" si="0"/>
        <v>Wed</v>
      </c>
      <c r="C17" s="32" t="s">
        <v>74</v>
      </c>
      <c r="D17" s="20">
        <v>0.37847222222222227</v>
      </c>
      <c r="E17" s="24">
        <v>0.4826388888888889</v>
      </c>
      <c r="F17" s="20">
        <v>0.52430555555555558</v>
      </c>
      <c r="G17" s="24">
        <v>0.62847222222222221</v>
      </c>
      <c r="H17" s="34">
        <f t="shared" si="1"/>
        <v>0.25</v>
      </c>
      <c r="I17" s="25">
        <f t="shared" si="2"/>
        <v>0.20833333333333326</v>
      </c>
      <c r="AB17" s="2" t="s">
        <v>70</v>
      </c>
      <c r="AC17" s="9" t="s">
        <v>75</v>
      </c>
    </row>
    <row r="18" spans="1:29">
      <c r="A18" s="18">
        <v>42103</v>
      </c>
      <c r="B18" s="19" t="str">
        <f t="shared" si="0"/>
        <v>Thu</v>
      </c>
      <c r="C18" s="32" t="s">
        <v>74</v>
      </c>
      <c r="D18" s="20">
        <v>0.375</v>
      </c>
      <c r="E18" s="24">
        <v>0.4826388888888889</v>
      </c>
      <c r="F18" s="20">
        <v>0.49305555555555558</v>
      </c>
      <c r="G18" s="24">
        <v>0.625</v>
      </c>
      <c r="H18" s="34">
        <f t="shared" si="1"/>
        <v>0.25</v>
      </c>
      <c r="I18" s="25">
        <f>(E18-D18)+(G18-F18)</f>
        <v>0.23958333333333331</v>
      </c>
      <c r="J18" s="23"/>
      <c r="AB18" s="2" t="s">
        <v>76</v>
      </c>
      <c r="AC18" s="9" t="s">
        <v>77</v>
      </c>
    </row>
    <row r="19" spans="1:29">
      <c r="A19" s="18">
        <v>42104</v>
      </c>
      <c r="B19" s="19" t="str">
        <f t="shared" si="0"/>
        <v>Fri</v>
      </c>
      <c r="C19" s="32" t="s">
        <v>74</v>
      </c>
      <c r="D19" s="20"/>
      <c r="E19" s="24"/>
      <c r="F19" s="20"/>
      <c r="G19" s="24"/>
      <c r="H19" s="34">
        <f t="shared" si="1"/>
        <v>0.25</v>
      </c>
      <c r="I19" s="25">
        <f t="shared" si="2"/>
        <v>0</v>
      </c>
      <c r="J19" s="23"/>
    </row>
    <row r="20" spans="1:29">
      <c r="A20" s="18">
        <v>42105</v>
      </c>
      <c r="B20" s="19" t="str">
        <f t="shared" si="0"/>
        <v>Sat</v>
      </c>
      <c r="C20" s="32" t="s">
        <v>71</v>
      </c>
      <c r="D20" s="20"/>
      <c r="E20" s="24"/>
      <c r="F20" s="20"/>
      <c r="G20" s="24"/>
      <c r="H20" s="34">
        <f t="shared" si="1"/>
        <v>0</v>
      </c>
      <c r="I20" s="25">
        <f t="shared" si="2"/>
        <v>0</v>
      </c>
      <c r="J20" s="23"/>
    </row>
    <row r="21" spans="1:29">
      <c r="A21" s="18">
        <v>42106</v>
      </c>
      <c r="B21" s="19" t="str">
        <f t="shared" si="0"/>
        <v>Sun</v>
      </c>
      <c r="C21" s="32" t="s">
        <v>71</v>
      </c>
      <c r="D21" s="20"/>
      <c r="E21" s="24"/>
      <c r="F21" s="20"/>
      <c r="G21" s="24"/>
      <c r="H21" s="34">
        <f t="shared" si="1"/>
        <v>0</v>
      </c>
      <c r="I21" s="25">
        <f t="shared" si="2"/>
        <v>0</v>
      </c>
      <c r="J21" s="23"/>
    </row>
    <row r="22" spans="1:29">
      <c r="A22" s="18">
        <v>42107</v>
      </c>
      <c r="B22" s="19" t="str">
        <f t="shared" si="0"/>
        <v>Mon</v>
      </c>
      <c r="C22" s="32" t="s">
        <v>74</v>
      </c>
      <c r="D22" s="20"/>
      <c r="E22" s="24"/>
      <c r="F22" s="20"/>
      <c r="G22" s="24"/>
      <c r="H22" s="34">
        <f t="shared" si="1"/>
        <v>0.25</v>
      </c>
      <c r="I22" s="25">
        <f t="shared" si="2"/>
        <v>0</v>
      </c>
      <c r="J22" s="23"/>
    </row>
    <row r="23" spans="1:29">
      <c r="A23" s="18">
        <v>42108</v>
      </c>
      <c r="B23" s="19" t="str">
        <f t="shared" si="0"/>
        <v>Tue</v>
      </c>
      <c r="C23" s="32" t="s">
        <v>74</v>
      </c>
      <c r="D23" s="20">
        <v>0.39583333333333331</v>
      </c>
      <c r="E23" s="24">
        <v>0.49305555555555558</v>
      </c>
      <c r="F23" s="20">
        <v>0.51388888888888895</v>
      </c>
      <c r="G23" s="24">
        <v>0.70833333333333337</v>
      </c>
      <c r="H23" s="34">
        <f t="shared" si="1"/>
        <v>0.25</v>
      </c>
      <c r="I23" s="25">
        <f t="shared" si="2"/>
        <v>0.29166666666666669</v>
      </c>
      <c r="J23" s="23"/>
    </row>
    <row r="24" spans="1:29">
      <c r="A24" s="18">
        <v>42109</v>
      </c>
      <c r="B24" s="19" t="str">
        <f t="shared" si="0"/>
        <v>Wed</v>
      </c>
      <c r="C24" s="32" t="s">
        <v>74</v>
      </c>
      <c r="D24" s="20">
        <v>0.3923611111111111</v>
      </c>
      <c r="E24" s="24">
        <v>0.47222222222222227</v>
      </c>
      <c r="F24" s="20">
        <v>0.5</v>
      </c>
      <c r="G24" s="24">
        <v>0.67013888888888884</v>
      </c>
      <c r="H24" s="34">
        <f t="shared" si="1"/>
        <v>0.25</v>
      </c>
      <c r="I24" s="25">
        <f t="shared" si="2"/>
        <v>0.25</v>
      </c>
      <c r="J24" s="23"/>
    </row>
    <row r="25" spans="1:29">
      <c r="A25" s="18">
        <v>42110</v>
      </c>
      <c r="B25" s="19" t="str">
        <f t="shared" si="0"/>
        <v>Thu</v>
      </c>
      <c r="C25" s="32" t="s">
        <v>74</v>
      </c>
      <c r="D25" s="20">
        <v>0.31944444444444448</v>
      </c>
      <c r="E25" s="24">
        <v>0.47569444444444442</v>
      </c>
      <c r="F25" s="20">
        <v>0.49305555555555558</v>
      </c>
      <c r="G25" s="24">
        <v>0.67013888888888884</v>
      </c>
      <c r="H25" s="34">
        <f t="shared" si="1"/>
        <v>0.25</v>
      </c>
      <c r="I25" s="25">
        <f t="shared" si="2"/>
        <v>0.3333333333333332</v>
      </c>
      <c r="J25" s="23"/>
    </row>
    <row r="26" spans="1:29">
      <c r="A26" s="18">
        <v>42111</v>
      </c>
      <c r="B26" s="19" t="str">
        <f t="shared" si="0"/>
        <v>Fri</v>
      </c>
      <c r="C26" s="32" t="s">
        <v>74</v>
      </c>
      <c r="D26" s="20">
        <v>0.3263888888888889</v>
      </c>
      <c r="E26" s="24">
        <v>0.48958333333333331</v>
      </c>
      <c r="F26" s="20">
        <v>0.51388888888888895</v>
      </c>
      <c r="G26" s="24">
        <v>0.60416666666666663</v>
      </c>
      <c r="H26" s="34">
        <f t="shared" si="1"/>
        <v>0.25</v>
      </c>
      <c r="I26" s="25">
        <f t="shared" si="2"/>
        <v>0.2534722222222221</v>
      </c>
      <c r="J26" s="23"/>
    </row>
    <row r="27" spans="1:29" s="12" customFormat="1">
      <c r="A27" s="18">
        <v>42112</v>
      </c>
      <c r="B27" s="19" t="str">
        <f>TEXT(A27,"ddd")</f>
        <v>Sat</v>
      </c>
      <c r="C27" s="32" t="s">
        <v>71</v>
      </c>
      <c r="D27" s="20"/>
      <c r="E27" s="24"/>
      <c r="F27" s="20"/>
      <c r="G27" s="24"/>
      <c r="H27" s="34">
        <f t="shared" si="1"/>
        <v>0</v>
      </c>
      <c r="I27" s="28">
        <f t="shared" si="2"/>
        <v>0</v>
      </c>
      <c r="J27" s="23"/>
    </row>
    <row r="28" spans="1:29">
      <c r="A28" s="18">
        <v>42113</v>
      </c>
      <c r="B28" s="19" t="str">
        <f t="shared" ref="B28:B39" si="3">TEXT(A28,"ddd")</f>
        <v>Sun</v>
      </c>
      <c r="C28" s="32" t="s">
        <v>71</v>
      </c>
      <c r="D28" s="20"/>
      <c r="E28" s="24"/>
      <c r="F28" s="20"/>
      <c r="G28" s="24"/>
      <c r="H28" s="34">
        <f t="shared" si="1"/>
        <v>0</v>
      </c>
      <c r="I28" s="25">
        <f t="shared" si="2"/>
        <v>0</v>
      </c>
      <c r="J28" s="23"/>
    </row>
    <row r="29" spans="1:29">
      <c r="A29" s="18">
        <v>42114</v>
      </c>
      <c r="B29" s="19" t="str">
        <f t="shared" si="3"/>
        <v>Mon</v>
      </c>
      <c r="C29" s="32" t="s">
        <v>74</v>
      </c>
      <c r="D29" s="20">
        <v>0.3263888888888889</v>
      </c>
      <c r="E29" s="24">
        <v>0.47569444444444442</v>
      </c>
      <c r="F29" s="20">
        <v>0.49305555555555558</v>
      </c>
      <c r="G29" s="24">
        <v>0.60416666666666663</v>
      </c>
      <c r="H29" s="34">
        <f t="shared" si="1"/>
        <v>0.25</v>
      </c>
      <c r="I29" s="25">
        <f t="shared" si="2"/>
        <v>0.26041666666666657</v>
      </c>
      <c r="J29" s="23"/>
    </row>
    <row r="30" spans="1:29">
      <c r="A30" s="18">
        <v>42115</v>
      </c>
      <c r="B30" s="19" t="str">
        <f t="shared" si="3"/>
        <v>Tue</v>
      </c>
      <c r="C30" s="32" t="s">
        <v>75</v>
      </c>
      <c r="D30" s="20"/>
      <c r="E30" s="24"/>
      <c r="F30" s="20"/>
      <c r="G30" s="24"/>
      <c r="H30" s="34">
        <f t="shared" si="1"/>
        <v>0</v>
      </c>
      <c r="I30" s="25">
        <f t="shared" si="2"/>
        <v>0</v>
      </c>
      <c r="J30" s="23" t="s">
        <v>53</v>
      </c>
    </row>
    <row r="31" spans="1:29">
      <c r="A31" s="18">
        <v>42116</v>
      </c>
      <c r="B31" s="19" t="str">
        <f t="shared" si="3"/>
        <v>Wed</v>
      </c>
      <c r="C31" s="32" t="s">
        <v>74</v>
      </c>
      <c r="D31" s="20">
        <v>0.33333333333333331</v>
      </c>
      <c r="E31" s="24">
        <v>0.47569444444444442</v>
      </c>
      <c r="F31" s="20">
        <v>0.49652777777777773</v>
      </c>
      <c r="G31" s="24">
        <v>0.60416666666666663</v>
      </c>
      <c r="H31" s="34">
        <f t="shared" si="1"/>
        <v>0.25</v>
      </c>
      <c r="I31" s="25">
        <f t="shared" si="2"/>
        <v>0.25</v>
      </c>
      <c r="J31" s="23"/>
    </row>
    <row r="32" spans="1:29">
      <c r="A32" s="18">
        <v>42117</v>
      </c>
      <c r="B32" s="19" t="str">
        <f t="shared" si="3"/>
        <v>Thu</v>
      </c>
      <c r="C32" s="32" t="s">
        <v>74</v>
      </c>
      <c r="D32" s="20">
        <v>0.35416666666666669</v>
      </c>
      <c r="E32" s="24">
        <v>0.47916666666666669</v>
      </c>
      <c r="F32" s="20">
        <v>0.49305555555555558</v>
      </c>
      <c r="G32" s="24">
        <v>0.625</v>
      </c>
      <c r="H32" s="34">
        <f t="shared" si="1"/>
        <v>0.25</v>
      </c>
      <c r="I32" s="25">
        <f t="shared" si="2"/>
        <v>0.25694444444444442</v>
      </c>
      <c r="J32" s="23"/>
    </row>
    <row r="33" spans="1:13">
      <c r="A33" s="18">
        <v>42118</v>
      </c>
      <c r="B33" s="19" t="str">
        <f t="shared" si="3"/>
        <v>Fri</v>
      </c>
      <c r="C33" s="32" t="s">
        <v>74</v>
      </c>
      <c r="D33" s="20">
        <v>0.36805555555555558</v>
      </c>
      <c r="E33" s="24">
        <v>0.47916666666666669</v>
      </c>
      <c r="F33" s="20">
        <v>0.50694444444444442</v>
      </c>
      <c r="G33" s="24">
        <v>0.65277777777777779</v>
      </c>
      <c r="H33" s="34">
        <f t="shared" si="1"/>
        <v>0.25</v>
      </c>
      <c r="I33" s="25">
        <f t="shared" si="2"/>
        <v>0.25694444444444448</v>
      </c>
      <c r="J33" s="23"/>
    </row>
    <row r="34" spans="1:13">
      <c r="A34" s="18">
        <v>42119</v>
      </c>
      <c r="B34" s="19" t="str">
        <f t="shared" si="3"/>
        <v>Sat</v>
      </c>
      <c r="C34" s="32" t="s">
        <v>71</v>
      </c>
      <c r="D34" s="20"/>
      <c r="E34" s="24"/>
      <c r="F34" s="20"/>
      <c r="G34" s="24"/>
      <c r="H34" s="34">
        <f t="shared" si="1"/>
        <v>0</v>
      </c>
      <c r="I34" s="25">
        <f t="shared" si="2"/>
        <v>0</v>
      </c>
      <c r="J34" s="23"/>
    </row>
    <row r="35" spans="1:13">
      <c r="A35" s="18">
        <v>42120</v>
      </c>
      <c r="B35" s="19" t="str">
        <f t="shared" si="3"/>
        <v>Sun</v>
      </c>
      <c r="C35" s="32" t="s">
        <v>71</v>
      </c>
      <c r="D35" s="20"/>
      <c r="E35" s="24"/>
      <c r="F35" s="20"/>
      <c r="G35" s="24"/>
      <c r="H35" s="34">
        <f t="shared" si="1"/>
        <v>0</v>
      </c>
      <c r="I35" s="25">
        <f t="shared" si="2"/>
        <v>0</v>
      </c>
      <c r="J35" s="23"/>
      <c r="L35" s="30"/>
    </row>
    <row r="36" spans="1:13">
      <c r="A36" s="18">
        <v>42121</v>
      </c>
      <c r="B36" s="19" t="str">
        <f t="shared" si="3"/>
        <v>Mon</v>
      </c>
      <c r="C36" s="32" t="s">
        <v>74</v>
      </c>
      <c r="D36" s="20">
        <v>0.3611111111111111</v>
      </c>
      <c r="E36" s="24">
        <v>0.47916666666666669</v>
      </c>
      <c r="F36" s="20">
        <v>0.48958333333333331</v>
      </c>
      <c r="G36" s="24">
        <v>0.70138888888888884</v>
      </c>
      <c r="H36" s="34">
        <f t="shared" si="1"/>
        <v>0.25</v>
      </c>
      <c r="I36" s="25">
        <f t="shared" si="2"/>
        <v>0.3298611111111111</v>
      </c>
      <c r="J36" s="23"/>
    </row>
    <row r="37" spans="1:13">
      <c r="A37" s="18">
        <v>42122</v>
      </c>
      <c r="B37" s="19" t="str">
        <f t="shared" si="3"/>
        <v>Tue</v>
      </c>
      <c r="C37" s="32" t="s">
        <v>74</v>
      </c>
      <c r="D37" s="91">
        <v>0.3611111111111111</v>
      </c>
      <c r="E37" s="24">
        <v>0.47916666666666669</v>
      </c>
      <c r="F37" s="20">
        <v>0.48958333333333331</v>
      </c>
      <c r="G37" s="24">
        <v>0.63888888888888895</v>
      </c>
      <c r="H37" s="34">
        <f t="shared" si="1"/>
        <v>0.25</v>
      </c>
      <c r="I37" s="25">
        <f t="shared" si="2"/>
        <v>0.26736111111111122</v>
      </c>
      <c r="J37" s="23"/>
    </row>
    <row r="38" spans="1:13">
      <c r="A38" s="18">
        <v>42123</v>
      </c>
      <c r="B38" s="19" t="str">
        <f t="shared" si="3"/>
        <v>Wed</v>
      </c>
      <c r="C38" s="32" t="s">
        <v>74</v>
      </c>
      <c r="D38" s="20">
        <v>0.36805555555555558</v>
      </c>
      <c r="E38" s="24">
        <v>0.4826388888888889</v>
      </c>
      <c r="F38" s="20">
        <v>0.5</v>
      </c>
      <c r="G38" s="24">
        <v>0.63194444444444442</v>
      </c>
      <c r="H38" s="34">
        <f t="shared" si="1"/>
        <v>0.25</v>
      </c>
      <c r="I38" s="25">
        <f t="shared" si="2"/>
        <v>0.24652777777777773</v>
      </c>
      <c r="J38" s="23"/>
    </row>
    <row r="39" spans="1:13">
      <c r="A39" s="18">
        <v>42124</v>
      </c>
      <c r="B39" s="19" t="str">
        <f t="shared" si="3"/>
        <v>Thu</v>
      </c>
      <c r="C39" s="32" t="s">
        <v>74</v>
      </c>
      <c r="D39" s="20">
        <v>0.34027777777777773</v>
      </c>
      <c r="E39" s="24">
        <v>0.47916666666666669</v>
      </c>
      <c r="F39" s="20">
        <v>0.49305555555555558</v>
      </c>
      <c r="G39" s="24">
        <v>0.60416666666666663</v>
      </c>
      <c r="H39" s="34">
        <f t="shared" si="1"/>
        <v>0.25</v>
      </c>
      <c r="I39" s="25">
        <f t="shared" si="2"/>
        <v>0.25</v>
      </c>
      <c r="J39" s="23"/>
    </row>
    <row r="40" spans="1:13" ht="15.75" thickBot="1">
      <c r="A40" s="110" t="s">
        <v>10</v>
      </c>
      <c r="B40" s="110"/>
      <c r="C40" s="110"/>
      <c r="D40" s="110"/>
      <c r="E40" s="110"/>
      <c r="F40" s="110"/>
      <c r="G40" s="110"/>
      <c r="H40" s="40">
        <f>SUM(H10:H39)</f>
        <v>5</v>
      </c>
      <c r="I40" s="41">
        <f>SUM(I10:I39)</f>
        <v>4.4930555555555554</v>
      </c>
      <c r="J40" s="42"/>
    </row>
    <row r="41" spans="1:13" ht="16.5" thickTop="1" thickBot="1">
      <c r="A41" s="108" t="s">
        <v>47</v>
      </c>
      <c r="B41" s="108"/>
      <c r="C41" s="108"/>
      <c r="D41" s="108"/>
      <c r="E41" s="108"/>
      <c r="F41" s="108"/>
      <c r="G41" s="108"/>
      <c r="H41" s="17">
        <f>MAR_2015!H43</f>
        <v>0.25</v>
      </c>
      <c r="I41" s="36">
        <f>ABS(H41/24)</f>
        <v>1.0416666666666666E-2</v>
      </c>
      <c r="J41" s="16" t="str">
        <f>IF(H41&lt;0,"NEGATIVO",IF(H41&gt;0,"POSITIVO","SALDO NULO"))</f>
        <v>POSITIVO</v>
      </c>
      <c r="M41" s="35"/>
    </row>
    <row r="42" spans="1:13" ht="16.5" thickTop="1" thickBot="1">
      <c r="A42" s="109" t="s">
        <v>46</v>
      </c>
      <c r="B42" s="109"/>
      <c r="C42" s="109"/>
      <c r="D42" s="109"/>
      <c r="E42" s="109"/>
      <c r="F42" s="109"/>
      <c r="G42" s="109"/>
      <c r="H42" s="29">
        <f>ROUND(24*(I40-(J5-H41/24)),2)</f>
        <v>-11.92</v>
      </c>
      <c r="I42" s="37">
        <f>IF(H42 &lt; 0, ABS(H42)/24,H42/24)</f>
        <v>0.49666666666666665</v>
      </c>
      <c r="J42" s="16" t="str">
        <f>IF(H42&lt;0,"SALDO NEGATIVO",IF(H42&gt;0,"SALDO POSITIVO","MISSÃO CUMPRIDA"))</f>
        <v>SALDO NEGATIVO</v>
      </c>
      <c r="M42" s="35"/>
    </row>
    <row r="43" spans="1:13" ht="15.75" thickTop="1"/>
  </sheetData>
  <mergeCells count="17">
    <mergeCell ref="A1:J1"/>
    <mergeCell ref="B3:J3"/>
    <mergeCell ref="A4:B4"/>
    <mergeCell ref="F5:I5"/>
    <mergeCell ref="A6:J6"/>
    <mergeCell ref="A42:G42"/>
    <mergeCell ref="I7:I9"/>
    <mergeCell ref="J7:J9"/>
    <mergeCell ref="D8:E8"/>
    <mergeCell ref="F8:G8"/>
    <mergeCell ref="A40:G40"/>
    <mergeCell ref="A41:G41"/>
    <mergeCell ref="A7:A9"/>
    <mergeCell ref="B7:B9"/>
    <mergeCell ref="C7:C9"/>
    <mergeCell ref="D7:G7"/>
    <mergeCell ref="H7:H9"/>
  </mergeCells>
  <conditionalFormatting sqref="H10:J10">
    <cfRule type="expression" dxfId="81" priority="10">
      <formula>"$C$11=FS"</formula>
    </cfRule>
  </conditionalFormatting>
  <conditionalFormatting sqref="H10:H14 H16:H39">
    <cfRule type="cellIs" dxfId="80" priority="9" operator="equal">
      <formula>0</formula>
    </cfRule>
  </conditionalFormatting>
  <conditionalFormatting sqref="J42">
    <cfRule type="cellIs" dxfId="79" priority="6" operator="equal">
      <formula>"SALDO POSITIVO"</formula>
    </cfRule>
    <cfRule type="cellIs" dxfId="78" priority="7" operator="equal">
      <formula>"MISSÃO CUMPRIDA"</formula>
    </cfRule>
    <cfRule type="cellIs" dxfId="77" priority="8" operator="equal">
      <formula>"SALDO NEGATIVO"</formula>
    </cfRule>
  </conditionalFormatting>
  <conditionalFormatting sqref="J41">
    <cfRule type="cellIs" dxfId="76" priority="3" operator="equal">
      <formula>"POSITIVO"</formula>
    </cfRule>
    <cfRule type="cellIs" dxfId="75" priority="4" operator="equal">
      <formula>"SALDO NULO"</formula>
    </cfRule>
    <cfRule type="cellIs" dxfId="74" priority="5" operator="equal">
      <formula>"NEGATIVO"</formula>
    </cfRule>
  </conditionalFormatting>
  <conditionalFormatting sqref="J15">
    <cfRule type="cellIs" dxfId="73" priority="2" operator="equal">
      <formula>0</formula>
    </cfRule>
  </conditionalFormatting>
  <conditionalFormatting sqref="H15">
    <cfRule type="cellIs" dxfId="72" priority="1" operator="equal">
      <formula>0</formula>
    </cfRule>
  </conditionalFormatting>
  <dataValidations count="2">
    <dataValidation type="list" allowBlank="1" showInputMessage="1" showErrorMessage="1" sqref="C10:C39">
      <formula1>$AC$12:$AC$18</formula1>
    </dataValidation>
    <dataValidation type="list" allowBlank="1" showInputMessage="1" showErrorMessage="1" sqref="C4">
      <formula1>"20,30,40,25,23"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C44"/>
  <sheetViews>
    <sheetView topLeftCell="A16" workbookViewId="0">
      <selection activeCell="D39" sqref="D39"/>
    </sheetView>
  </sheetViews>
  <sheetFormatPr defaultColWidth="9.140625" defaultRowHeight="15"/>
  <cols>
    <col min="1" max="1" width="18.140625" style="2" customWidth="1"/>
    <col min="2" max="3" width="12" style="2" customWidth="1"/>
    <col min="4" max="7" width="9.140625" style="2"/>
    <col min="8" max="8" width="10.140625" style="2" bestFit="1" customWidth="1"/>
    <col min="9" max="9" width="13.140625" style="2" customWidth="1"/>
    <col min="10" max="10" width="37.7109375" style="2" customWidth="1"/>
    <col min="11" max="11" width="10.140625" style="2" bestFit="1" customWidth="1"/>
    <col min="12" max="12" width="9.140625" style="2" customWidth="1"/>
    <col min="13" max="27" width="9.140625" style="2"/>
    <col min="28" max="28" width="15.140625" style="2" bestFit="1" customWidth="1"/>
    <col min="29" max="16384" width="9.140625" style="2"/>
  </cols>
  <sheetData>
    <row r="1" spans="1:29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29" ht="15.75" thickBot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29" ht="15.75" thickBot="1">
      <c r="A3" s="14" t="s">
        <v>1</v>
      </c>
      <c r="B3" s="117"/>
      <c r="C3" s="118"/>
      <c r="D3" s="118"/>
      <c r="E3" s="118"/>
      <c r="F3" s="118"/>
      <c r="G3" s="118"/>
      <c r="H3" s="118"/>
      <c r="I3" s="118"/>
      <c r="J3" s="119"/>
    </row>
    <row r="4" spans="1:29" ht="15.75" thickBot="1">
      <c r="A4" s="120" t="s">
        <v>80</v>
      </c>
      <c r="B4" s="120"/>
      <c r="C4" s="38">
        <v>30</v>
      </c>
      <c r="D4" s="44"/>
      <c r="E4" s="44"/>
      <c r="F4" s="44"/>
      <c r="G4" s="44"/>
      <c r="H4" s="44"/>
      <c r="I4" s="44"/>
      <c r="J4" s="44"/>
    </row>
    <row r="5" spans="1:29">
      <c r="A5" s="45"/>
      <c r="B5" s="44"/>
      <c r="C5" s="44"/>
      <c r="D5" s="44"/>
      <c r="E5" s="44"/>
      <c r="F5" s="115" t="s">
        <v>45</v>
      </c>
      <c r="G5" s="116"/>
      <c r="H5" s="116"/>
      <c r="I5" s="116"/>
      <c r="J5" s="15">
        <f>H41</f>
        <v>5</v>
      </c>
      <c r="K5" s="35"/>
    </row>
    <row r="6" spans="1:29">
      <c r="A6" s="112" t="s">
        <v>54</v>
      </c>
      <c r="B6" s="112"/>
      <c r="C6" s="112"/>
      <c r="D6" s="112"/>
      <c r="E6" s="112"/>
      <c r="F6" s="112"/>
      <c r="G6" s="112"/>
      <c r="H6" s="112"/>
      <c r="I6" s="112"/>
      <c r="J6" s="112"/>
    </row>
    <row r="7" spans="1:29">
      <c r="A7" s="113" t="s">
        <v>2</v>
      </c>
      <c r="B7" s="106" t="s">
        <v>3</v>
      </c>
      <c r="C7" s="106" t="s">
        <v>81</v>
      </c>
      <c r="D7" s="113" t="s">
        <v>4</v>
      </c>
      <c r="E7" s="113"/>
      <c r="F7" s="113"/>
      <c r="G7" s="113"/>
      <c r="H7" s="106" t="s">
        <v>78</v>
      </c>
      <c r="I7" s="106" t="s">
        <v>9</v>
      </c>
      <c r="J7" s="106" t="s">
        <v>11</v>
      </c>
    </row>
    <row r="8" spans="1:29">
      <c r="A8" s="113"/>
      <c r="B8" s="106"/>
      <c r="C8" s="106"/>
      <c r="D8" s="113" t="s">
        <v>5</v>
      </c>
      <c r="E8" s="113"/>
      <c r="F8" s="113" t="s">
        <v>8</v>
      </c>
      <c r="G8" s="113"/>
      <c r="H8" s="106"/>
      <c r="I8" s="106"/>
      <c r="J8" s="106"/>
    </row>
    <row r="9" spans="1:29" ht="15.75" customHeight="1" thickBot="1">
      <c r="A9" s="114"/>
      <c r="B9" s="107"/>
      <c r="C9" s="107"/>
      <c r="D9" s="39" t="s">
        <v>6</v>
      </c>
      <c r="E9" s="39" t="s">
        <v>7</v>
      </c>
      <c r="F9" s="39" t="s">
        <v>6</v>
      </c>
      <c r="G9" s="39" t="s">
        <v>7</v>
      </c>
      <c r="H9" s="107"/>
      <c r="I9" s="107"/>
      <c r="J9" s="107"/>
    </row>
    <row r="10" spans="1:29">
      <c r="A10" s="18">
        <v>42125</v>
      </c>
      <c r="B10" s="19" t="str">
        <f>TEXT(A10,"ddd")</f>
        <v>Fri</v>
      </c>
      <c r="C10" s="31" t="s">
        <v>75</v>
      </c>
      <c r="D10" s="20"/>
      <c r="E10" s="21"/>
      <c r="F10" s="20"/>
      <c r="G10" s="21"/>
      <c r="H10" s="33">
        <f>IF(C10="TRA",$C$4/5/24,IF(C10="FDO/2",4/24,0))</f>
        <v>0</v>
      </c>
      <c r="I10" s="22">
        <f>(E10-D10)+(G10-F10)</f>
        <v>0</v>
      </c>
      <c r="J10" s="23" t="s">
        <v>86</v>
      </c>
    </row>
    <row r="11" spans="1:29">
      <c r="A11" s="18">
        <v>42126</v>
      </c>
      <c r="B11" s="19" t="str">
        <f t="shared" ref="B11:B26" si="0">TEXT(A11,"ddd")</f>
        <v>Sat</v>
      </c>
      <c r="C11" s="32" t="s">
        <v>71</v>
      </c>
      <c r="D11" s="20"/>
      <c r="E11" s="24"/>
      <c r="F11" s="20"/>
      <c r="G11" s="24"/>
      <c r="H11" s="34">
        <f>IF(C11="TRA",$C$4/5/24,IF(C11="FDO/2",4/24,0))</f>
        <v>0</v>
      </c>
      <c r="I11" s="25">
        <f>(E11-D11)+(G11-F11)</f>
        <v>0</v>
      </c>
      <c r="J11" s="23"/>
    </row>
    <row r="12" spans="1:29">
      <c r="A12" s="18">
        <v>42127</v>
      </c>
      <c r="B12" s="19" t="str">
        <f t="shared" si="0"/>
        <v>Sun</v>
      </c>
      <c r="C12" s="32" t="s">
        <v>71</v>
      </c>
      <c r="D12" s="20"/>
      <c r="E12" s="24"/>
      <c r="F12" s="20"/>
      <c r="G12" s="24"/>
      <c r="H12" s="34">
        <f t="shared" ref="H12:H40" si="1">IF(C12="TRA",$C$4/5/24,IF(C12="FDO/2",4/24,0))</f>
        <v>0</v>
      </c>
      <c r="I12" s="25">
        <f t="shared" ref="I12:I40" si="2">(E12-D12)+(G12-F12)</f>
        <v>0</v>
      </c>
      <c r="J12" s="23"/>
      <c r="AB12" s="2" t="s">
        <v>64</v>
      </c>
      <c r="AC12" s="9" t="s">
        <v>71</v>
      </c>
    </row>
    <row r="13" spans="1:29">
      <c r="A13" s="18">
        <v>42128</v>
      </c>
      <c r="B13" s="19" t="str">
        <f t="shared" si="0"/>
        <v>Mon</v>
      </c>
      <c r="C13" s="32" t="s">
        <v>74</v>
      </c>
      <c r="D13" s="20">
        <v>0.32569444444444445</v>
      </c>
      <c r="E13" s="24">
        <v>0.47222222222222227</v>
      </c>
      <c r="F13" s="20">
        <v>0.4916666666666667</v>
      </c>
      <c r="G13" s="24">
        <v>0.60416666666666663</v>
      </c>
      <c r="H13" s="34">
        <f t="shared" si="1"/>
        <v>0.25</v>
      </c>
      <c r="I13" s="25">
        <f t="shared" si="2"/>
        <v>0.25902777777777775</v>
      </c>
      <c r="J13" s="23"/>
      <c r="AB13" s="2" t="s">
        <v>65</v>
      </c>
      <c r="AC13" s="9" t="s">
        <v>66</v>
      </c>
    </row>
    <row r="14" spans="1:29">
      <c r="A14" s="18">
        <v>42129</v>
      </c>
      <c r="B14" s="19" t="str">
        <f t="shared" si="0"/>
        <v>Tue</v>
      </c>
      <c r="C14" s="32" t="s">
        <v>74</v>
      </c>
      <c r="D14" s="20">
        <v>0.34027777777777773</v>
      </c>
      <c r="E14" s="24">
        <v>0.47569444444444442</v>
      </c>
      <c r="F14" s="20">
        <v>0.49305555555555558</v>
      </c>
      <c r="G14" s="24">
        <v>0.65763888888888888</v>
      </c>
      <c r="H14" s="34">
        <f t="shared" si="1"/>
        <v>0.25</v>
      </c>
      <c r="I14" s="25">
        <f t="shared" si="2"/>
        <v>0.3</v>
      </c>
      <c r="J14" s="23"/>
      <c r="AB14" s="2" t="s">
        <v>67</v>
      </c>
      <c r="AC14" s="9" t="s">
        <v>72</v>
      </c>
    </row>
    <row r="15" spans="1:29">
      <c r="A15" s="18">
        <v>42130</v>
      </c>
      <c r="B15" s="19" t="str">
        <f t="shared" si="0"/>
        <v>Wed</v>
      </c>
      <c r="C15" s="32" t="s">
        <v>74</v>
      </c>
      <c r="D15" s="20">
        <v>0.34027777777777773</v>
      </c>
      <c r="E15" s="24">
        <v>0.47152777777777777</v>
      </c>
      <c r="F15" s="20">
        <v>0.49583333333333335</v>
      </c>
      <c r="G15" s="24">
        <v>0.61458333333333337</v>
      </c>
      <c r="H15" s="34">
        <f t="shared" si="1"/>
        <v>0.25</v>
      </c>
      <c r="I15" s="25">
        <f t="shared" si="2"/>
        <v>0.25000000000000006</v>
      </c>
      <c r="J15" s="23"/>
      <c r="AB15" s="2" t="s">
        <v>68</v>
      </c>
      <c r="AC15" s="9" t="s">
        <v>73</v>
      </c>
    </row>
    <row r="16" spans="1:29">
      <c r="A16" s="18">
        <v>42131</v>
      </c>
      <c r="B16" s="19" t="str">
        <f t="shared" si="0"/>
        <v>Thu</v>
      </c>
      <c r="C16" s="32" t="s">
        <v>74</v>
      </c>
      <c r="D16" s="20">
        <v>0.37847222222222227</v>
      </c>
      <c r="E16" s="24">
        <v>0.4861111111111111</v>
      </c>
      <c r="F16" s="20">
        <v>0.51041666666666663</v>
      </c>
      <c r="G16" s="24">
        <v>0.69444444444444453</v>
      </c>
      <c r="H16" s="34">
        <f t="shared" si="1"/>
        <v>0.25</v>
      </c>
      <c r="I16" s="25">
        <f t="shared" si="2"/>
        <v>0.29166666666666674</v>
      </c>
      <c r="J16" s="23"/>
      <c r="AB16" s="2" t="s">
        <v>69</v>
      </c>
      <c r="AC16" s="9" t="s">
        <v>74</v>
      </c>
    </row>
    <row r="17" spans="1:29">
      <c r="A17" s="18">
        <v>42132</v>
      </c>
      <c r="B17" s="19" t="str">
        <f t="shared" si="0"/>
        <v>Fri</v>
      </c>
      <c r="C17" s="32" t="s">
        <v>74</v>
      </c>
      <c r="D17" s="20">
        <v>0.35416666666666669</v>
      </c>
      <c r="E17" s="24">
        <v>0.51041666666666663</v>
      </c>
      <c r="F17" s="20">
        <v>0.52083333333333337</v>
      </c>
      <c r="G17" s="24">
        <v>0.61458333333333337</v>
      </c>
      <c r="H17" s="34">
        <f t="shared" si="1"/>
        <v>0.25</v>
      </c>
      <c r="I17" s="25">
        <f t="shared" si="2"/>
        <v>0.24999999999999994</v>
      </c>
      <c r="J17" s="23"/>
      <c r="AB17" s="2" t="s">
        <v>70</v>
      </c>
      <c r="AC17" s="9" t="s">
        <v>75</v>
      </c>
    </row>
    <row r="18" spans="1:29">
      <c r="A18" s="18">
        <v>42133</v>
      </c>
      <c r="B18" s="19" t="str">
        <f t="shared" si="0"/>
        <v>Sat</v>
      </c>
      <c r="C18" s="32" t="s">
        <v>71</v>
      </c>
      <c r="D18" s="20"/>
      <c r="E18" s="24"/>
      <c r="F18" s="20"/>
      <c r="G18" s="24"/>
      <c r="H18" s="34">
        <f t="shared" si="1"/>
        <v>0</v>
      </c>
      <c r="I18" s="25">
        <f t="shared" si="2"/>
        <v>0</v>
      </c>
      <c r="J18" s="23"/>
      <c r="AB18" s="2" t="s">
        <v>76</v>
      </c>
      <c r="AC18" s="9" t="s">
        <v>77</v>
      </c>
    </row>
    <row r="19" spans="1:29">
      <c r="A19" s="18">
        <v>42134</v>
      </c>
      <c r="B19" s="19" t="str">
        <f t="shared" si="0"/>
        <v>Sun</v>
      </c>
      <c r="C19" s="32" t="s">
        <v>71</v>
      </c>
      <c r="D19" s="20"/>
      <c r="E19" s="24"/>
      <c r="F19" s="20"/>
      <c r="G19" s="24"/>
      <c r="H19" s="34">
        <f t="shared" si="1"/>
        <v>0</v>
      </c>
      <c r="I19" s="25">
        <f t="shared" si="2"/>
        <v>0</v>
      </c>
      <c r="J19" s="23"/>
    </row>
    <row r="20" spans="1:29">
      <c r="A20" s="18">
        <v>42135</v>
      </c>
      <c r="B20" s="19" t="str">
        <f t="shared" si="0"/>
        <v>Mon</v>
      </c>
      <c r="C20" s="32" t="s">
        <v>74</v>
      </c>
      <c r="D20" s="20">
        <v>0.35069444444444442</v>
      </c>
      <c r="E20" s="24">
        <v>0.4826388888888889</v>
      </c>
      <c r="F20" s="20">
        <v>0.49652777777777773</v>
      </c>
      <c r="G20" s="24">
        <v>0.61458333333333337</v>
      </c>
      <c r="H20" s="34">
        <f t="shared" si="1"/>
        <v>0.25</v>
      </c>
      <c r="I20" s="25">
        <f t="shared" si="2"/>
        <v>0.25000000000000011</v>
      </c>
      <c r="J20" s="23"/>
    </row>
    <row r="21" spans="1:29">
      <c r="A21" s="18">
        <v>42136</v>
      </c>
      <c r="B21" s="19" t="str">
        <f t="shared" si="0"/>
        <v>Tue</v>
      </c>
      <c r="C21" s="32" t="s">
        <v>74</v>
      </c>
      <c r="D21" s="20">
        <v>0.34027777777777773</v>
      </c>
      <c r="E21" s="24">
        <v>0.47916666666666669</v>
      </c>
      <c r="F21" s="20">
        <v>0.49652777777777773</v>
      </c>
      <c r="G21" s="24">
        <v>0.64930555555555558</v>
      </c>
      <c r="H21" s="34">
        <f t="shared" si="1"/>
        <v>0.25</v>
      </c>
      <c r="I21" s="25">
        <f t="shared" si="2"/>
        <v>0.2916666666666668</v>
      </c>
      <c r="J21" s="23"/>
    </row>
    <row r="22" spans="1:29">
      <c r="A22" s="18">
        <v>42137</v>
      </c>
      <c r="B22" s="19" t="str">
        <f t="shared" si="0"/>
        <v>Wed</v>
      </c>
      <c r="C22" s="32" t="s">
        <v>74</v>
      </c>
      <c r="D22" s="20">
        <v>0.375</v>
      </c>
      <c r="E22" s="24">
        <v>0.4826388888888889</v>
      </c>
      <c r="F22" s="20">
        <v>0.5</v>
      </c>
      <c r="G22" s="24">
        <v>0.64236111111111105</v>
      </c>
      <c r="H22" s="34">
        <f t="shared" si="1"/>
        <v>0.25</v>
      </c>
      <c r="I22" s="25">
        <f t="shared" si="2"/>
        <v>0.24999999999999994</v>
      </c>
      <c r="J22" s="23"/>
    </row>
    <row r="23" spans="1:29">
      <c r="A23" s="18">
        <v>42138</v>
      </c>
      <c r="B23" s="19" t="str">
        <f t="shared" si="0"/>
        <v>Thu</v>
      </c>
      <c r="C23" s="32" t="s">
        <v>74</v>
      </c>
      <c r="D23" s="20">
        <v>0.34027777777777773</v>
      </c>
      <c r="E23" s="24">
        <v>0.47847222222222219</v>
      </c>
      <c r="F23" s="20">
        <v>0.49027777777777781</v>
      </c>
      <c r="G23" s="24">
        <v>0.64583333333333337</v>
      </c>
      <c r="H23" s="34">
        <f t="shared" si="1"/>
        <v>0.25</v>
      </c>
      <c r="I23" s="25">
        <f t="shared" si="2"/>
        <v>0.29375000000000001</v>
      </c>
      <c r="J23" s="23"/>
    </row>
    <row r="24" spans="1:29">
      <c r="A24" s="18">
        <v>42139</v>
      </c>
      <c r="B24" s="19" t="str">
        <f t="shared" si="0"/>
        <v>Fri</v>
      </c>
      <c r="C24" s="32" t="s">
        <v>74</v>
      </c>
      <c r="D24" s="20">
        <v>0.34375</v>
      </c>
      <c r="E24" s="24">
        <v>0.48333333333333334</v>
      </c>
      <c r="F24" s="20">
        <v>0.51388888888888895</v>
      </c>
      <c r="G24" s="24">
        <v>0.70833333333333337</v>
      </c>
      <c r="H24" s="34">
        <f t="shared" si="1"/>
        <v>0.25</v>
      </c>
      <c r="I24" s="25">
        <f t="shared" si="2"/>
        <v>0.33402777777777776</v>
      </c>
      <c r="J24" s="23"/>
    </row>
    <row r="25" spans="1:29">
      <c r="A25" s="18">
        <v>42140</v>
      </c>
      <c r="B25" s="19" t="str">
        <f t="shared" si="0"/>
        <v>Sat</v>
      </c>
      <c r="C25" s="32" t="s">
        <v>71</v>
      </c>
      <c r="D25" s="20"/>
      <c r="E25" s="24"/>
      <c r="F25" s="20"/>
      <c r="G25" s="24"/>
      <c r="H25" s="34">
        <f t="shared" si="1"/>
        <v>0</v>
      </c>
      <c r="I25" s="25">
        <f t="shared" si="2"/>
        <v>0</v>
      </c>
      <c r="J25" s="23"/>
    </row>
    <row r="26" spans="1:29">
      <c r="A26" s="18">
        <v>42141</v>
      </c>
      <c r="B26" s="19" t="str">
        <f t="shared" si="0"/>
        <v>Sun</v>
      </c>
      <c r="C26" s="32" t="s">
        <v>71</v>
      </c>
      <c r="D26" s="20"/>
      <c r="E26" s="24"/>
      <c r="F26" s="20"/>
      <c r="G26" s="24"/>
      <c r="H26" s="34">
        <f t="shared" si="1"/>
        <v>0</v>
      </c>
      <c r="I26" s="25">
        <f t="shared" si="2"/>
        <v>0</v>
      </c>
      <c r="J26" s="23"/>
    </row>
    <row r="27" spans="1:29" s="12" customFormat="1">
      <c r="A27" s="18">
        <v>42142</v>
      </c>
      <c r="B27" s="19" t="str">
        <f>TEXT(A27,"ddd")</f>
        <v>Mon</v>
      </c>
      <c r="C27" s="32" t="s">
        <v>74</v>
      </c>
      <c r="D27" s="26">
        <v>0.34375</v>
      </c>
      <c r="E27" s="27">
        <v>0.48194444444444445</v>
      </c>
      <c r="F27" s="26">
        <v>0.49583333333333335</v>
      </c>
      <c r="G27" s="27">
        <v>0.61111111111111105</v>
      </c>
      <c r="H27" s="34">
        <f t="shared" si="1"/>
        <v>0.25</v>
      </c>
      <c r="I27" s="28">
        <f t="shared" si="2"/>
        <v>0.25347222222222215</v>
      </c>
      <c r="J27" s="23"/>
    </row>
    <row r="28" spans="1:29">
      <c r="A28" s="18">
        <v>42143</v>
      </c>
      <c r="B28" s="19" t="str">
        <f t="shared" ref="B28:B40" si="3">TEXT(A28,"ddd")</f>
        <v>Tue</v>
      </c>
      <c r="C28" s="32" t="s">
        <v>74</v>
      </c>
      <c r="D28" s="20">
        <v>0.30208333333333331</v>
      </c>
      <c r="E28" s="24">
        <v>0.47500000000000003</v>
      </c>
      <c r="F28" s="20">
        <v>0.49513888888888885</v>
      </c>
      <c r="G28" s="24">
        <v>0.61458333333333337</v>
      </c>
      <c r="H28" s="34">
        <f t="shared" si="1"/>
        <v>0.25</v>
      </c>
      <c r="I28" s="25">
        <f t="shared" si="2"/>
        <v>0.29236111111111124</v>
      </c>
      <c r="J28" s="23"/>
    </row>
    <row r="29" spans="1:29">
      <c r="A29" s="18">
        <v>42144</v>
      </c>
      <c r="B29" s="19" t="str">
        <f t="shared" si="3"/>
        <v>Wed</v>
      </c>
      <c r="C29" s="32" t="s">
        <v>74</v>
      </c>
      <c r="D29" s="20">
        <v>0.30555555555555552</v>
      </c>
      <c r="E29" s="24">
        <v>0.49236111111111108</v>
      </c>
      <c r="F29" s="20">
        <v>0.51250000000000007</v>
      </c>
      <c r="G29" s="24">
        <v>0.58333333333333337</v>
      </c>
      <c r="H29" s="34">
        <f t="shared" si="1"/>
        <v>0.25</v>
      </c>
      <c r="I29" s="25">
        <f t="shared" si="2"/>
        <v>0.25763888888888886</v>
      </c>
      <c r="J29" s="23"/>
    </row>
    <row r="30" spans="1:29">
      <c r="A30" s="18">
        <v>42145</v>
      </c>
      <c r="B30" s="19" t="str">
        <f t="shared" si="3"/>
        <v>Thu</v>
      </c>
      <c r="C30" s="32" t="s">
        <v>74</v>
      </c>
      <c r="D30" s="20">
        <v>0.2986111111111111</v>
      </c>
      <c r="E30" s="24">
        <v>0.47361111111111115</v>
      </c>
      <c r="F30" s="20">
        <v>0.4909722222222222</v>
      </c>
      <c r="G30" s="24">
        <v>0.60902777777777783</v>
      </c>
      <c r="H30" s="34">
        <f t="shared" si="1"/>
        <v>0.25</v>
      </c>
      <c r="I30" s="25">
        <f t="shared" si="2"/>
        <v>0.29305555555555568</v>
      </c>
      <c r="J30" s="23"/>
    </row>
    <row r="31" spans="1:29">
      <c r="A31" s="18">
        <v>42146</v>
      </c>
      <c r="B31" s="19" t="str">
        <f t="shared" si="3"/>
        <v>Fri</v>
      </c>
      <c r="C31" s="32" t="s">
        <v>74</v>
      </c>
      <c r="D31" s="20">
        <v>0.30208333333333331</v>
      </c>
      <c r="E31" s="24">
        <v>0.50694444444444442</v>
      </c>
      <c r="F31" s="20">
        <v>0.54583333333333328</v>
      </c>
      <c r="G31" s="24">
        <v>0.61458333333333337</v>
      </c>
      <c r="H31" s="34">
        <f t="shared" si="1"/>
        <v>0.25</v>
      </c>
      <c r="I31" s="25">
        <f t="shared" si="2"/>
        <v>0.27361111111111119</v>
      </c>
      <c r="J31" s="23"/>
    </row>
    <row r="32" spans="1:29">
      <c r="A32" s="18">
        <v>42147</v>
      </c>
      <c r="B32" s="19" t="str">
        <f t="shared" si="3"/>
        <v>Sat</v>
      </c>
      <c r="C32" s="32" t="s">
        <v>71</v>
      </c>
      <c r="D32" s="20"/>
      <c r="E32" s="24"/>
      <c r="F32" s="20"/>
      <c r="G32" s="24"/>
      <c r="H32" s="34">
        <f t="shared" si="1"/>
        <v>0</v>
      </c>
      <c r="I32" s="25">
        <f t="shared" si="2"/>
        <v>0</v>
      </c>
      <c r="J32" s="23"/>
    </row>
    <row r="33" spans="1:13">
      <c r="A33" s="18">
        <v>42148</v>
      </c>
      <c r="B33" s="19" t="str">
        <f t="shared" si="3"/>
        <v>Sun</v>
      </c>
      <c r="C33" s="32" t="s">
        <v>71</v>
      </c>
      <c r="D33" s="20"/>
      <c r="E33" s="24"/>
      <c r="F33" s="20"/>
      <c r="G33" s="24"/>
      <c r="H33" s="34">
        <f t="shared" si="1"/>
        <v>0</v>
      </c>
      <c r="I33" s="25">
        <f t="shared" si="2"/>
        <v>0</v>
      </c>
      <c r="J33" s="23"/>
    </row>
    <row r="34" spans="1:13">
      <c r="A34" s="18">
        <v>42149</v>
      </c>
      <c r="B34" s="19" t="str">
        <f t="shared" si="3"/>
        <v>Mon</v>
      </c>
      <c r="C34" s="32" t="s">
        <v>74</v>
      </c>
      <c r="D34" s="20">
        <v>0.34375</v>
      </c>
      <c r="E34" s="24">
        <v>0.48749999999999999</v>
      </c>
      <c r="F34" s="20">
        <v>0.4993055555555555</v>
      </c>
      <c r="G34" s="24">
        <v>0.60763888888888895</v>
      </c>
      <c r="H34" s="34">
        <f t="shared" si="1"/>
        <v>0.25</v>
      </c>
      <c r="I34" s="25">
        <f t="shared" si="2"/>
        <v>0.25208333333333344</v>
      </c>
      <c r="J34" s="23"/>
    </row>
    <row r="35" spans="1:13">
      <c r="A35" s="18">
        <v>42150</v>
      </c>
      <c r="B35" s="19" t="str">
        <f t="shared" si="3"/>
        <v>Tue</v>
      </c>
      <c r="C35" s="32" t="s">
        <v>74</v>
      </c>
      <c r="D35" s="20">
        <v>0.36805555555555558</v>
      </c>
      <c r="E35" s="24">
        <v>0.47430555555555554</v>
      </c>
      <c r="F35" s="20">
        <v>0.4916666666666667</v>
      </c>
      <c r="G35" s="24">
        <v>0.6875</v>
      </c>
      <c r="H35" s="34">
        <f t="shared" si="1"/>
        <v>0.25</v>
      </c>
      <c r="I35" s="25">
        <f t="shared" si="2"/>
        <v>0.30208333333333326</v>
      </c>
      <c r="J35" s="23"/>
      <c r="L35" s="30"/>
    </row>
    <row r="36" spans="1:13">
      <c r="A36" s="18">
        <v>42151</v>
      </c>
      <c r="B36" s="19" t="str">
        <f t="shared" si="3"/>
        <v>Wed</v>
      </c>
      <c r="C36" s="32" t="s">
        <v>74</v>
      </c>
      <c r="D36" s="20"/>
      <c r="E36" s="24"/>
      <c r="F36" s="20"/>
      <c r="G36" s="24"/>
      <c r="H36" s="34">
        <f t="shared" si="1"/>
        <v>0.25</v>
      </c>
      <c r="I36" s="25">
        <f t="shared" si="2"/>
        <v>0</v>
      </c>
      <c r="J36" s="23"/>
    </row>
    <row r="37" spans="1:13">
      <c r="A37" s="18">
        <v>42152</v>
      </c>
      <c r="B37" s="19" t="str">
        <f t="shared" si="3"/>
        <v>Thu</v>
      </c>
      <c r="C37" s="32" t="s">
        <v>74</v>
      </c>
      <c r="D37" s="20">
        <v>0.32500000000000001</v>
      </c>
      <c r="E37" s="24">
        <v>0.54166666666666663</v>
      </c>
      <c r="F37" s="20">
        <v>0.55902777777777779</v>
      </c>
      <c r="G37" s="24">
        <v>0.63541666666666663</v>
      </c>
      <c r="H37" s="34">
        <f t="shared" si="1"/>
        <v>0.25</v>
      </c>
      <c r="I37" s="25">
        <f t="shared" si="2"/>
        <v>0.29305555555555546</v>
      </c>
      <c r="J37" s="23"/>
    </row>
    <row r="38" spans="1:13">
      <c r="A38" s="18">
        <v>42153</v>
      </c>
      <c r="B38" s="19" t="str">
        <f t="shared" si="3"/>
        <v>Fri</v>
      </c>
      <c r="C38" s="32" t="s">
        <v>74</v>
      </c>
      <c r="D38" s="20">
        <v>0.31805555555555554</v>
      </c>
      <c r="E38" s="24">
        <v>0.49305555555555558</v>
      </c>
      <c r="F38" s="20">
        <v>0.51736111111111105</v>
      </c>
      <c r="G38" s="24">
        <v>0.61805555555555558</v>
      </c>
      <c r="H38" s="34">
        <f t="shared" si="1"/>
        <v>0.25</v>
      </c>
      <c r="I38" s="25">
        <f t="shared" si="2"/>
        <v>0.27569444444444458</v>
      </c>
      <c r="J38" s="23"/>
    </row>
    <row r="39" spans="1:13">
      <c r="A39" s="18">
        <v>42154</v>
      </c>
      <c r="B39" s="19" t="str">
        <f t="shared" si="3"/>
        <v>Sat</v>
      </c>
      <c r="C39" s="32" t="s">
        <v>71</v>
      </c>
      <c r="D39" s="20"/>
      <c r="E39" s="24"/>
      <c r="F39" s="20"/>
      <c r="G39" s="24"/>
      <c r="H39" s="34">
        <f t="shared" si="1"/>
        <v>0</v>
      </c>
      <c r="I39" s="25">
        <f t="shared" si="2"/>
        <v>0</v>
      </c>
      <c r="J39" s="23"/>
    </row>
    <row r="40" spans="1:13">
      <c r="A40" s="18">
        <v>42155</v>
      </c>
      <c r="B40" s="19" t="str">
        <f t="shared" si="3"/>
        <v>Sun</v>
      </c>
      <c r="C40" s="32" t="s">
        <v>71</v>
      </c>
      <c r="D40" s="20"/>
      <c r="E40" s="24"/>
      <c r="F40" s="20"/>
      <c r="G40" s="24"/>
      <c r="H40" s="34">
        <f t="shared" si="1"/>
        <v>0</v>
      </c>
      <c r="I40" s="25">
        <f t="shared" si="2"/>
        <v>0</v>
      </c>
      <c r="J40" s="23"/>
    </row>
    <row r="41" spans="1:13" ht="15.75" thickBot="1">
      <c r="A41" s="110" t="s">
        <v>10</v>
      </c>
      <c r="B41" s="110"/>
      <c r="C41" s="110"/>
      <c r="D41" s="110"/>
      <c r="E41" s="110"/>
      <c r="F41" s="110"/>
      <c r="G41" s="110"/>
      <c r="H41" s="40">
        <f>SUM(H10:H40)</f>
        <v>5</v>
      </c>
      <c r="I41" s="41">
        <f>SUM(I10:I40)</f>
        <v>5.2631944444444434</v>
      </c>
      <c r="J41" s="42"/>
    </row>
    <row r="42" spans="1:13" ht="16.5" thickTop="1" thickBot="1">
      <c r="A42" s="108" t="s">
        <v>47</v>
      </c>
      <c r="B42" s="108"/>
      <c r="C42" s="108"/>
      <c r="D42" s="108"/>
      <c r="E42" s="108"/>
      <c r="F42" s="108"/>
      <c r="G42" s="108"/>
      <c r="H42" s="17">
        <f>ABR_2015!H42</f>
        <v>-11.92</v>
      </c>
      <c r="I42" s="36">
        <f>ABS(H42/24)</f>
        <v>0.49666666666666665</v>
      </c>
      <c r="J42" s="16" t="str">
        <f>IF(H42&lt;0,"NEGATIVO",IF(H42&gt;0,"POSITIVO","SALDO NULO"))</f>
        <v>NEGATIVO</v>
      </c>
      <c r="M42" s="35"/>
    </row>
    <row r="43" spans="1:13" ht="16.5" thickTop="1" thickBot="1">
      <c r="A43" s="109" t="s">
        <v>46</v>
      </c>
      <c r="B43" s="109"/>
      <c r="C43" s="109"/>
      <c r="D43" s="109"/>
      <c r="E43" s="109"/>
      <c r="F43" s="109"/>
      <c r="G43" s="109"/>
      <c r="H43" s="29">
        <f>ROUND(24*(I41-(J5-H42/24)),2)</f>
        <v>-5.6</v>
      </c>
      <c r="I43" s="37">
        <f>IF(H43 &lt; 0, ABS(H43)/24,H43/24)</f>
        <v>0.23333333333333331</v>
      </c>
      <c r="J43" s="16" t="str">
        <f>IF(H43&lt;0,"SALDO NEGATIVO",IF(H43&gt;0,"SALDO POSITIVO","MISSÃO CUMPRIDA"))</f>
        <v>SALDO NEGATIVO</v>
      </c>
      <c r="M43" s="35"/>
    </row>
    <row r="44" spans="1:13" ht="15.75" thickTop="1"/>
  </sheetData>
  <mergeCells count="17">
    <mergeCell ref="A1:J1"/>
    <mergeCell ref="B3:J3"/>
    <mergeCell ref="A4:B4"/>
    <mergeCell ref="F5:I5"/>
    <mergeCell ref="A6:J6"/>
    <mergeCell ref="A43:G43"/>
    <mergeCell ref="I7:I9"/>
    <mergeCell ref="J7:J9"/>
    <mergeCell ref="D8:E8"/>
    <mergeCell ref="F8:G8"/>
    <mergeCell ref="A41:G41"/>
    <mergeCell ref="A42:G42"/>
    <mergeCell ref="A7:A9"/>
    <mergeCell ref="B7:B9"/>
    <mergeCell ref="C7:C9"/>
    <mergeCell ref="D7:G7"/>
    <mergeCell ref="H7:H9"/>
  </mergeCells>
  <conditionalFormatting sqref="D10:J10">
    <cfRule type="expression" dxfId="71" priority="8">
      <formula>"$C$11=FS"</formula>
    </cfRule>
  </conditionalFormatting>
  <conditionalFormatting sqref="H10:H40">
    <cfRule type="cellIs" dxfId="70" priority="7" operator="equal">
      <formula>0</formula>
    </cfRule>
  </conditionalFormatting>
  <conditionalFormatting sqref="J43">
    <cfRule type="cellIs" dxfId="69" priority="4" operator="equal">
      <formula>"SALDO POSITIVO"</formula>
    </cfRule>
    <cfRule type="cellIs" dxfId="68" priority="5" operator="equal">
      <formula>"MISSÃO CUMPRIDA"</formula>
    </cfRule>
    <cfRule type="cellIs" dxfId="67" priority="6" operator="equal">
      <formula>"SALDO NEGATIVO"</formula>
    </cfRule>
  </conditionalFormatting>
  <conditionalFormatting sqref="J42">
    <cfRule type="cellIs" dxfId="66" priority="1" operator="equal">
      <formula>"POSITIVO"</formula>
    </cfRule>
    <cfRule type="cellIs" dxfId="65" priority="2" operator="equal">
      <formula>"SALDO NULO"</formula>
    </cfRule>
    <cfRule type="cellIs" dxfId="64" priority="3" operator="equal">
      <formula>"NEGATIVO"</formula>
    </cfRule>
  </conditionalFormatting>
  <dataValidations count="2">
    <dataValidation type="list" allowBlank="1" showInputMessage="1" showErrorMessage="1" sqref="C10:C40">
      <formula1>$AC$12:$AC$18</formula1>
    </dataValidation>
    <dataValidation type="list" allowBlank="1" showInputMessage="1" showErrorMessage="1" sqref="C4">
      <formula1>"20,30,40,25,23"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C43"/>
  <sheetViews>
    <sheetView showGridLines="0" topLeftCell="A7" workbookViewId="0">
      <selection activeCell="G39" sqref="G39"/>
    </sheetView>
  </sheetViews>
  <sheetFormatPr defaultColWidth="9.140625" defaultRowHeight="15"/>
  <cols>
    <col min="1" max="1" width="18.140625" style="2" customWidth="1"/>
    <col min="2" max="3" width="12" style="2" customWidth="1"/>
    <col min="4" max="7" width="9.140625" style="2"/>
    <col min="8" max="8" width="10.140625" style="2" bestFit="1" customWidth="1"/>
    <col min="9" max="9" width="13.140625" style="2" customWidth="1"/>
    <col min="10" max="10" width="37.7109375" style="2" customWidth="1"/>
    <col min="11" max="11" width="10.140625" style="2" bestFit="1" customWidth="1"/>
    <col min="12" max="12" width="9.140625" style="2" customWidth="1"/>
    <col min="13" max="27" width="9.140625" style="2"/>
    <col min="28" max="28" width="15.140625" style="2" bestFit="1" customWidth="1"/>
    <col min="29" max="16384" width="9.140625" style="2"/>
  </cols>
  <sheetData>
    <row r="1" spans="1:29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29" ht="15.75" thickBot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29" ht="15.75" thickBot="1">
      <c r="A3" s="14" t="s">
        <v>1</v>
      </c>
      <c r="B3" s="117"/>
      <c r="C3" s="118"/>
      <c r="D3" s="118"/>
      <c r="E3" s="118"/>
      <c r="F3" s="118"/>
      <c r="G3" s="118"/>
      <c r="H3" s="118"/>
      <c r="I3" s="118"/>
      <c r="J3" s="119"/>
    </row>
    <row r="4" spans="1:29" ht="15.75" thickBot="1">
      <c r="A4" s="120" t="s">
        <v>80</v>
      </c>
      <c r="B4" s="120"/>
      <c r="C4" s="38">
        <v>30</v>
      </c>
      <c r="D4" s="44"/>
      <c r="E4" s="44"/>
      <c r="F4" s="44"/>
      <c r="G4" s="44"/>
      <c r="H4" s="44"/>
      <c r="I4" s="44"/>
      <c r="J4" s="44"/>
    </row>
    <row r="5" spans="1:29">
      <c r="A5" s="45"/>
      <c r="B5" s="44"/>
      <c r="C5" s="44"/>
      <c r="D5" s="44"/>
      <c r="E5" s="44"/>
      <c r="F5" s="115" t="s">
        <v>45</v>
      </c>
      <c r="G5" s="116"/>
      <c r="H5" s="116"/>
      <c r="I5" s="116"/>
      <c r="J5" s="15">
        <f>H40</f>
        <v>5.25</v>
      </c>
      <c r="K5" s="35"/>
    </row>
    <row r="6" spans="1:29">
      <c r="A6" s="112" t="s">
        <v>55</v>
      </c>
      <c r="B6" s="112"/>
      <c r="C6" s="112"/>
      <c r="D6" s="112"/>
      <c r="E6" s="112"/>
      <c r="F6" s="112"/>
      <c r="G6" s="112"/>
      <c r="H6" s="112"/>
      <c r="I6" s="112"/>
      <c r="J6" s="112"/>
    </row>
    <row r="7" spans="1:29">
      <c r="A7" s="113" t="s">
        <v>2</v>
      </c>
      <c r="B7" s="106" t="s">
        <v>3</v>
      </c>
      <c r="C7" s="106" t="s">
        <v>81</v>
      </c>
      <c r="D7" s="113" t="s">
        <v>4</v>
      </c>
      <c r="E7" s="113"/>
      <c r="F7" s="113"/>
      <c r="G7" s="113"/>
      <c r="H7" s="106" t="s">
        <v>78</v>
      </c>
      <c r="I7" s="106" t="s">
        <v>9</v>
      </c>
      <c r="J7" s="106" t="s">
        <v>11</v>
      </c>
    </row>
    <row r="8" spans="1:29">
      <c r="A8" s="113"/>
      <c r="B8" s="106"/>
      <c r="C8" s="106"/>
      <c r="D8" s="113" t="s">
        <v>5</v>
      </c>
      <c r="E8" s="113"/>
      <c r="F8" s="113" t="s">
        <v>8</v>
      </c>
      <c r="G8" s="113"/>
      <c r="H8" s="106"/>
      <c r="I8" s="106"/>
      <c r="J8" s="106"/>
    </row>
    <row r="9" spans="1:29" ht="15.75" customHeight="1" thickBot="1">
      <c r="A9" s="114"/>
      <c r="B9" s="107"/>
      <c r="C9" s="107"/>
      <c r="D9" s="39" t="s">
        <v>6</v>
      </c>
      <c r="E9" s="39" t="s">
        <v>7</v>
      </c>
      <c r="F9" s="39" t="s">
        <v>6</v>
      </c>
      <c r="G9" s="39" t="s">
        <v>7</v>
      </c>
      <c r="H9" s="107"/>
      <c r="I9" s="107"/>
      <c r="J9" s="107"/>
    </row>
    <row r="10" spans="1:29">
      <c r="A10" s="18">
        <v>42156</v>
      </c>
      <c r="B10" s="19" t="str">
        <f>TEXT(A10,"ddd")</f>
        <v>Mon</v>
      </c>
      <c r="C10" s="31" t="s">
        <v>74</v>
      </c>
      <c r="D10" s="20">
        <v>0.32291666666666669</v>
      </c>
      <c r="E10" s="24">
        <v>0.4777777777777778</v>
      </c>
      <c r="F10" s="20">
        <v>0.5</v>
      </c>
      <c r="G10" s="24">
        <v>0.60763888888888895</v>
      </c>
      <c r="H10" s="33">
        <f t="shared" ref="H10:H20" si="0">IF(C10="TRA",$C$4/5/24,IF(C10="FDO/2",4/24,0))</f>
        <v>0.25</v>
      </c>
      <c r="I10" s="22">
        <f>(E10-D10)+(G10-F10)</f>
        <v>0.26250000000000007</v>
      </c>
      <c r="J10" s="23"/>
    </row>
    <row r="11" spans="1:29">
      <c r="A11" s="18">
        <v>42157</v>
      </c>
      <c r="B11" s="19" t="str">
        <f t="shared" ref="B11:B26" si="1">TEXT(A11,"ddd")</f>
        <v>Tue</v>
      </c>
      <c r="C11" s="32" t="s">
        <v>74</v>
      </c>
      <c r="D11" s="20">
        <v>0.31111111111111112</v>
      </c>
      <c r="E11" s="24">
        <v>0.47222222222222227</v>
      </c>
      <c r="F11" s="20">
        <v>0.48749999999999999</v>
      </c>
      <c r="G11" s="24">
        <v>0.625</v>
      </c>
      <c r="H11" s="34">
        <f t="shared" si="0"/>
        <v>0.25</v>
      </c>
      <c r="I11" s="25">
        <f>(E11-D11)+(G11-F11)</f>
        <v>0.29861111111111116</v>
      </c>
      <c r="J11" s="23"/>
    </row>
    <row r="12" spans="1:29">
      <c r="A12" s="18">
        <v>42158</v>
      </c>
      <c r="B12" s="19" t="str">
        <f t="shared" si="1"/>
        <v>Wed</v>
      </c>
      <c r="C12" s="32" t="s">
        <v>74</v>
      </c>
      <c r="D12" s="20">
        <v>0.31805555555555554</v>
      </c>
      <c r="E12" s="24">
        <v>0.49652777777777773</v>
      </c>
      <c r="F12" s="20">
        <v>0.52083333333333337</v>
      </c>
      <c r="G12" s="24">
        <v>0.61458333333333337</v>
      </c>
      <c r="H12" s="34">
        <f t="shared" si="0"/>
        <v>0.25</v>
      </c>
      <c r="I12" s="25">
        <f>(E12-D12)+(G12-F12)</f>
        <v>0.2722222222222222</v>
      </c>
      <c r="J12" s="23"/>
      <c r="AB12" s="2" t="s">
        <v>64</v>
      </c>
      <c r="AC12" s="9" t="s">
        <v>71</v>
      </c>
    </row>
    <row r="13" spans="1:29">
      <c r="A13" s="18">
        <v>42159</v>
      </c>
      <c r="B13" s="19" t="str">
        <f t="shared" si="1"/>
        <v>Thu</v>
      </c>
      <c r="C13" s="32" t="s">
        <v>75</v>
      </c>
      <c r="D13" s="20"/>
      <c r="E13" s="24"/>
      <c r="F13" s="20"/>
      <c r="G13" s="24"/>
      <c r="H13" s="34">
        <f t="shared" si="0"/>
        <v>0</v>
      </c>
      <c r="I13" s="25">
        <f t="shared" ref="I13:I39" si="2">(E13-D13)+(G13-F13)</f>
        <v>0</v>
      </c>
      <c r="J13" s="23" t="s">
        <v>98</v>
      </c>
      <c r="AB13" s="2" t="s">
        <v>65</v>
      </c>
      <c r="AC13" s="9" t="s">
        <v>66</v>
      </c>
    </row>
    <row r="14" spans="1:29">
      <c r="A14" s="18">
        <v>42160</v>
      </c>
      <c r="B14" s="83" t="str">
        <f t="shared" si="1"/>
        <v>Fri</v>
      </c>
      <c r="C14" s="32" t="s">
        <v>74</v>
      </c>
      <c r="D14" s="20">
        <v>0.40416666666666662</v>
      </c>
      <c r="E14" s="24">
        <v>0.4770833333333333</v>
      </c>
      <c r="F14" s="20">
        <v>0.49861111111111112</v>
      </c>
      <c r="G14" s="24">
        <v>0.67708333333333337</v>
      </c>
      <c r="H14" s="34">
        <f t="shared" si="0"/>
        <v>0.25</v>
      </c>
      <c r="I14" s="25">
        <f t="shared" si="2"/>
        <v>0.25138888888888894</v>
      </c>
      <c r="J14" s="23"/>
      <c r="AB14" s="2" t="s">
        <v>67</v>
      </c>
      <c r="AC14" s="9" t="s">
        <v>72</v>
      </c>
    </row>
    <row r="15" spans="1:29">
      <c r="A15" s="18">
        <v>42161</v>
      </c>
      <c r="B15" s="83" t="str">
        <f t="shared" si="1"/>
        <v>Sat</v>
      </c>
      <c r="C15" s="32" t="s">
        <v>71</v>
      </c>
      <c r="D15" s="20"/>
      <c r="E15" s="24"/>
      <c r="F15" s="20"/>
      <c r="G15" s="24"/>
      <c r="H15" s="34">
        <f t="shared" si="0"/>
        <v>0</v>
      </c>
      <c r="I15" s="25">
        <f t="shared" si="2"/>
        <v>0</v>
      </c>
      <c r="J15" s="23"/>
      <c r="AB15" s="2" t="s">
        <v>68</v>
      </c>
      <c r="AC15" s="9" t="s">
        <v>73</v>
      </c>
    </row>
    <row r="16" spans="1:29" s="68" customFormat="1">
      <c r="A16" s="18">
        <v>42162</v>
      </c>
      <c r="B16" s="84" t="str">
        <f t="shared" si="1"/>
        <v>Sun</v>
      </c>
      <c r="C16" s="82" t="s">
        <v>71</v>
      </c>
      <c r="D16" s="70"/>
      <c r="E16" s="71"/>
      <c r="F16" s="70"/>
      <c r="G16" s="71"/>
      <c r="H16" s="72">
        <f t="shared" si="0"/>
        <v>0</v>
      </c>
      <c r="I16" s="73">
        <f t="shared" si="2"/>
        <v>0</v>
      </c>
      <c r="J16" s="67"/>
      <c r="AB16" s="68" t="s">
        <v>69</v>
      </c>
      <c r="AC16" s="69" t="s">
        <v>74</v>
      </c>
    </row>
    <row r="17" spans="1:29">
      <c r="A17" s="18">
        <v>42163</v>
      </c>
      <c r="B17" s="83" t="str">
        <f t="shared" si="1"/>
        <v>Mon</v>
      </c>
      <c r="C17" s="32" t="s">
        <v>74</v>
      </c>
      <c r="D17" s="20">
        <v>0.36944444444444446</v>
      </c>
      <c r="E17" s="24">
        <v>0.47569444444444442</v>
      </c>
      <c r="F17" s="20">
        <v>0.48819444444444443</v>
      </c>
      <c r="G17" s="24">
        <v>0.65625</v>
      </c>
      <c r="H17" s="34">
        <f t="shared" si="0"/>
        <v>0.25</v>
      </c>
      <c r="I17" s="25">
        <f t="shared" si="2"/>
        <v>0.27430555555555552</v>
      </c>
      <c r="J17" s="23"/>
      <c r="AB17" s="2" t="s">
        <v>70</v>
      </c>
      <c r="AC17" s="9" t="s">
        <v>75</v>
      </c>
    </row>
    <row r="18" spans="1:29">
      <c r="A18" s="18">
        <v>42164</v>
      </c>
      <c r="B18" s="83" t="str">
        <f t="shared" si="1"/>
        <v>Tue</v>
      </c>
      <c r="C18" s="32" t="s">
        <v>74</v>
      </c>
      <c r="D18" s="20">
        <v>0.37986111111111115</v>
      </c>
      <c r="E18" s="24">
        <v>0.47847222222222219</v>
      </c>
      <c r="F18" s="20">
        <v>0.49513888888888885</v>
      </c>
      <c r="G18" s="24">
        <v>0.71319444444444446</v>
      </c>
      <c r="H18" s="34">
        <f t="shared" si="0"/>
        <v>0.25</v>
      </c>
      <c r="I18" s="25">
        <f t="shared" si="2"/>
        <v>0.31666666666666665</v>
      </c>
      <c r="J18" s="23"/>
      <c r="AB18" s="2" t="s">
        <v>76</v>
      </c>
      <c r="AC18" s="9" t="s">
        <v>77</v>
      </c>
    </row>
    <row r="19" spans="1:29">
      <c r="A19" s="18">
        <v>42165</v>
      </c>
      <c r="B19" s="83" t="str">
        <f t="shared" si="1"/>
        <v>Wed</v>
      </c>
      <c r="C19" s="32" t="s">
        <v>74</v>
      </c>
      <c r="D19" s="20">
        <v>0.34027777777777773</v>
      </c>
      <c r="E19" s="24">
        <v>0.4680555555555555</v>
      </c>
      <c r="F19" s="20">
        <v>0.4861111111111111</v>
      </c>
      <c r="G19" s="24">
        <v>0.625</v>
      </c>
      <c r="H19" s="34">
        <f t="shared" si="0"/>
        <v>0.25</v>
      </c>
      <c r="I19" s="25">
        <f t="shared" si="2"/>
        <v>0.26666666666666666</v>
      </c>
      <c r="J19" s="23"/>
      <c r="AB19" s="2" t="s">
        <v>95</v>
      </c>
      <c r="AC19" s="2" t="s">
        <v>94</v>
      </c>
    </row>
    <row r="20" spans="1:29">
      <c r="A20" s="18">
        <v>42166</v>
      </c>
      <c r="B20" s="83" t="str">
        <f t="shared" si="1"/>
        <v>Thu</v>
      </c>
      <c r="C20" s="32" t="s">
        <v>74</v>
      </c>
      <c r="D20" s="20">
        <v>0.34236111111111112</v>
      </c>
      <c r="E20" s="24">
        <v>0.4597222222222222</v>
      </c>
      <c r="F20" s="20">
        <v>0.47152777777777777</v>
      </c>
      <c r="G20" s="24">
        <v>0.65</v>
      </c>
      <c r="H20" s="34">
        <f t="shared" si="0"/>
        <v>0.25</v>
      </c>
      <c r="I20" s="25">
        <f t="shared" si="2"/>
        <v>0.29583333333333334</v>
      </c>
      <c r="J20" s="23"/>
    </row>
    <row r="21" spans="1:29">
      <c r="A21" s="18">
        <v>42167</v>
      </c>
      <c r="B21" s="83" t="str">
        <f t="shared" si="1"/>
        <v>Fri</v>
      </c>
      <c r="C21" s="32" t="s">
        <v>74</v>
      </c>
      <c r="D21" s="20">
        <v>0.37777777777777777</v>
      </c>
      <c r="E21" s="24">
        <v>0.49444444444444446</v>
      </c>
      <c r="F21" s="20">
        <v>0.50694444444444442</v>
      </c>
      <c r="G21" s="24">
        <v>0.65625</v>
      </c>
      <c r="H21" s="34">
        <f>IF(C21="TRA",$C$4/5/24,IF(C21="FDO/2",4/24,IF(C21="6HRS",6/24,0)))</f>
        <v>0.25</v>
      </c>
      <c r="I21" s="25">
        <f t="shared" si="2"/>
        <v>0.26597222222222228</v>
      </c>
      <c r="J21" s="23"/>
    </row>
    <row r="22" spans="1:29">
      <c r="A22" s="18">
        <v>42168</v>
      </c>
      <c r="B22" s="85" t="str">
        <f t="shared" si="1"/>
        <v>Sat</v>
      </c>
      <c r="C22" s="32" t="s">
        <v>71</v>
      </c>
      <c r="D22" s="20"/>
      <c r="E22" s="24"/>
      <c r="F22" s="20"/>
      <c r="G22" s="24"/>
      <c r="H22" s="77">
        <f t="shared" ref="H22:H37" si="3">IF(C22="TRA",$C$4/5/24,IF(C22="FDO/2",4/24,IF(C22="6HRS",6/24,0)))</f>
        <v>0</v>
      </c>
      <c r="I22" s="78">
        <f t="shared" si="2"/>
        <v>0</v>
      </c>
      <c r="J22" s="23"/>
    </row>
    <row r="23" spans="1:29">
      <c r="A23" s="18">
        <v>42169</v>
      </c>
      <c r="B23" s="85" t="str">
        <f t="shared" si="1"/>
        <v>Sun</v>
      </c>
      <c r="C23" s="82" t="s">
        <v>71</v>
      </c>
      <c r="D23" s="75"/>
      <c r="E23" s="76"/>
      <c r="F23" s="75"/>
      <c r="G23" s="76"/>
      <c r="H23" s="77">
        <f t="shared" si="3"/>
        <v>0</v>
      </c>
      <c r="I23" s="78">
        <f t="shared" si="2"/>
        <v>0</v>
      </c>
      <c r="J23" s="23"/>
    </row>
    <row r="24" spans="1:29">
      <c r="A24" s="18">
        <v>42170</v>
      </c>
      <c r="B24" s="83" t="str">
        <f t="shared" si="1"/>
        <v>Mon</v>
      </c>
      <c r="C24" s="32" t="s">
        <v>74</v>
      </c>
      <c r="D24" s="20">
        <v>0.3298611111111111</v>
      </c>
      <c r="E24" s="24">
        <v>0.4777777777777778</v>
      </c>
      <c r="F24" s="20">
        <v>0.49513888888888885</v>
      </c>
      <c r="G24" s="24">
        <v>0.62708333333333333</v>
      </c>
      <c r="H24" s="48">
        <f t="shared" si="3"/>
        <v>0.25</v>
      </c>
      <c r="I24" s="25">
        <f t="shared" si="2"/>
        <v>0.27986111111111117</v>
      </c>
      <c r="J24" s="23"/>
    </row>
    <row r="25" spans="1:29">
      <c r="A25" s="18">
        <v>42171</v>
      </c>
      <c r="B25" s="83" t="str">
        <f t="shared" si="1"/>
        <v>Tue</v>
      </c>
      <c r="C25" s="32" t="s">
        <v>74</v>
      </c>
      <c r="D25" s="20">
        <v>0.34027777777777773</v>
      </c>
      <c r="E25" s="24">
        <v>0.47569444444444442</v>
      </c>
      <c r="F25" s="20">
        <v>0.49305555555555558</v>
      </c>
      <c r="G25" s="24">
        <v>0.63541666666666663</v>
      </c>
      <c r="H25" s="48">
        <f t="shared" si="3"/>
        <v>0.25</v>
      </c>
      <c r="I25" s="25">
        <f t="shared" si="2"/>
        <v>0.27777777777777773</v>
      </c>
      <c r="J25" s="23"/>
    </row>
    <row r="26" spans="1:29" s="80" customFormat="1">
      <c r="A26" s="18">
        <v>42172</v>
      </c>
      <c r="B26" s="85" t="str">
        <f t="shared" si="1"/>
        <v>Wed</v>
      </c>
      <c r="C26" s="32" t="s">
        <v>74</v>
      </c>
      <c r="D26" s="75">
        <v>0.33333333333333331</v>
      </c>
      <c r="E26" s="76">
        <v>0.49236111111111108</v>
      </c>
      <c r="F26" s="75">
        <v>0.51597222222222217</v>
      </c>
      <c r="G26" s="76">
        <v>0.62847222222222221</v>
      </c>
      <c r="H26" s="77">
        <f t="shared" si="3"/>
        <v>0.25</v>
      </c>
      <c r="I26" s="78">
        <f t="shared" si="2"/>
        <v>0.27152777777777781</v>
      </c>
      <c r="J26" s="79"/>
    </row>
    <row r="27" spans="1:29" s="12" customFormat="1">
      <c r="A27" s="18">
        <v>42173</v>
      </c>
      <c r="B27" s="83" t="str">
        <f>TEXT(A27,"ddd")</f>
        <v>Thu</v>
      </c>
      <c r="C27" s="32" t="s">
        <v>74</v>
      </c>
      <c r="D27" s="20">
        <v>0.35694444444444445</v>
      </c>
      <c r="E27" s="24">
        <v>0.49236111111111108</v>
      </c>
      <c r="F27" s="20">
        <v>0.54513888888888895</v>
      </c>
      <c r="G27" s="24">
        <v>0.72361111111111109</v>
      </c>
      <c r="H27" s="48">
        <f t="shared" si="3"/>
        <v>0.25</v>
      </c>
      <c r="I27" s="28">
        <f t="shared" si="2"/>
        <v>0.31388888888888877</v>
      </c>
      <c r="J27" s="23"/>
    </row>
    <row r="28" spans="1:29">
      <c r="A28" s="18">
        <v>42174</v>
      </c>
      <c r="B28" s="83" t="str">
        <f t="shared" ref="B28:B39" si="4">TEXT(A28,"ddd")</f>
        <v>Fri</v>
      </c>
      <c r="C28" s="32" t="s">
        <v>74</v>
      </c>
      <c r="D28" s="20">
        <v>0.43402777777777773</v>
      </c>
      <c r="E28" s="24">
        <v>0.48055555555555557</v>
      </c>
      <c r="F28" s="20">
        <v>0.49444444444444446</v>
      </c>
      <c r="G28" s="24">
        <v>0.69791666666666663</v>
      </c>
      <c r="H28" s="48">
        <f t="shared" si="3"/>
        <v>0.25</v>
      </c>
      <c r="I28" s="25">
        <f t="shared" si="2"/>
        <v>0.25</v>
      </c>
      <c r="J28" s="23"/>
    </row>
    <row r="29" spans="1:29">
      <c r="A29" s="18">
        <v>42175</v>
      </c>
      <c r="B29" s="83" t="str">
        <f t="shared" si="4"/>
        <v>Sat</v>
      </c>
      <c r="C29" s="32" t="s">
        <v>71</v>
      </c>
      <c r="D29" s="20"/>
      <c r="E29" s="24"/>
      <c r="F29" s="20"/>
      <c r="G29" s="24"/>
      <c r="H29" s="48">
        <f t="shared" si="3"/>
        <v>0</v>
      </c>
      <c r="I29" s="25">
        <f t="shared" si="2"/>
        <v>0</v>
      </c>
      <c r="J29" s="23"/>
    </row>
    <row r="30" spans="1:29">
      <c r="A30" s="18">
        <v>42176</v>
      </c>
      <c r="B30" s="83" t="str">
        <f t="shared" si="4"/>
        <v>Sun</v>
      </c>
      <c r="C30" s="82" t="s">
        <v>71</v>
      </c>
      <c r="D30" s="20"/>
      <c r="E30" s="24"/>
      <c r="F30" s="20"/>
      <c r="G30" s="24"/>
      <c r="H30" s="48">
        <f t="shared" si="3"/>
        <v>0</v>
      </c>
      <c r="I30" s="25">
        <f t="shared" si="2"/>
        <v>0</v>
      </c>
      <c r="J30" s="23"/>
    </row>
    <row r="31" spans="1:29">
      <c r="A31" s="18">
        <v>42177</v>
      </c>
      <c r="B31" s="83" t="str">
        <f t="shared" si="4"/>
        <v>Mon</v>
      </c>
      <c r="C31" s="32" t="s">
        <v>74</v>
      </c>
      <c r="D31" s="20">
        <v>0.32777777777777778</v>
      </c>
      <c r="E31" s="24">
        <v>0.47986111111111113</v>
      </c>
      <c r="F31" s="20">
        <v>0.51180555555555551</v>
      </c>
      <c r="G31" s="24">
        <v>0.61458333333333337</v>
      </c>
      <c r="H31" s="48">
        <f t="shared" si="3"/>
        <v>0.25</v>
      </c>
      <c r="I31" s="25">
        <f t="shared" si="2"/>
        <v>0.2548611111111112</v>
      </c>
      <c r="J31" s="23"/>
    </row>
    <row r="32" spans="1:29">
      <c r="A32" s="18">
        <v>42178</v>
      </c>
      <c r="B32" s="83" t="str">
        <f t="shared" si="4"/>
        <v>Tue</v>
      </c>
      <c r="C32" s="32" t="s">
        <v>74</v>
      </c>
      <c r="D32" s="20">
        <v>0.42708333333333331</v>
      </c>
      <c r="E32" s="24">
        <v>0.52916666666666667</v>
      </c>
      <c r="F32" s="20">
        <v>0.55694444444444446</v>
      </c>
      <c r="G32" s="24">
        <v>0.70486111111111116</v>
      </c>
      <c r="H32" s="48">
        <f t="shared" si="3"/>
        <v>0.25</v>
      </c>
      <c r="I32" s="25">
        <f t="shared" si="2"/>
        <v>0.25000000000000006</v>
      </c>
      <c r="J32" s="23"/>
    </row>
    <row r="33" spans="1:13">
      <c r="A33" s="18">
        <v>42179</v>
      </c>
      <c r="B33" s="83" t="str">
        <f t="shared" si="4"/>
        <v>Wed</v>
      </c>
      <c r="C33" s="32" t="s">
        <v>74</v>
      </c>
      <c r="D33" s="20">
        <v>0.36388888888888887</v>
      </c>
      <c r="E33" s="24">
        <v>0.47916666666666669</v>
      </c>
      <c r="F33" s="20">
        <v>0.48958333333333331</v>
      </c>
      <c r="G33" s="24">
        <v>0.65694444444444444</v>
      </c>
      <c r="H33" s="48">
        <f t="shared" si="3"/>
        <v>0.25</v>
      </c>
      <c r="I33" s="25">
        <f t="shared" si="2"/>
        <v>0.28263888888888894</v>
      </c>
      <c r="J33" s="23"/>
    </row>
    <row r="34" spans="1:13">
      <c r="A34" s="18">
        <v>42180</v>
      </c>
      <c r="B34" s="83" t="str">
        <f t="shared" si="4"/>
        <v>Thu</v>
      </c>
      <c r="C34" s="32" t="s">
        <v>74</v>
      </c>
      <c r="D34" s="20">
        <v>0.3430555555555555</v>
      </c>
      <c r="E34" s="24">
        <v>0.47916666666666669</v>
      </c>
      <c r="F34" s="20">
        <v>0.52361111111111114</v>
      </c>
      <c r="G34" s="24">
        <v>0.64583333333333337</v>
      </c>
      <c r="H34" s="48">
        <f t="shared" si="3"/>
        <v>0.25</v>
      </c>
      <c r="I34" s="25">
        <f t="shared" si="2"/>
        <v>0.25833333333333341</v>
      </c>
      <c r="J34" s="23"/>
    </row>
    <row r="35" spans="1:13">
      <c r="A35" s="18">
        <v>42181</v>
      </c>
      <c r="B35" s="83" t="str">
        <f t="shared" si="4"/>
        <v>Fri</v>
      </c>
      <c r="C35" s="32" t="s">
        <v>74</v>
      </c>
      <c r="D35" s="20">
        <v>0.34166666666666662</v>
      </c>
      <c r="E35" s="24">
        <v>0.50694444444444442</v>
      </c>
      <c r="F35" s="20">
        <v>0.55625000000000002</v>
      </c>
      <c r="G35" s="24">
        <v>0.64583333333333337</v>
      </c>
      <c r="H35" s="48">
        <f t="shared" si="3"/>
        <v>0.25</v>
      </c>
      <c r="I35" s="25">
        <f t="shared" si="2"/>
        <v>0.25486111111111115</v>
      </c>
      <c r="J35" s="23"/>
      <c r="L35" s="30"/>
    </row>
    <row r="36" spans="1:13">
      <c r="A36" s="18">
        <v>42182</v>
      </c>
      <c r="B36" s="19" t="str">
        <f t="shared" si="4"/>
        <v>Sat</v>
      </c>
      <c r="C36" s="32" t="s">
        <v>71</v>
      </c>
      <c r="D36" s="20"/>
      <c r="E36" s="24"/>
      <c r="F36" s="20"/>
      <c r="G36" s="24"/>
      <c r="H36" s="48">
        <f t="shared" si="3"/>
        <v>0</v>
      </c>
      <c r="I36" s="25">
        <f t="shared" si="2"/>
        <v>0</v>
      </c>
      <c r="J36" s="23"/>
    </row>
    <row r="37" spans="1:13">
      <c r="A37" s="18">
        <v>42183</v>
      </c>
      <c r="B37" s="19" t="str">
        <f t="shared" si="4"/>
        <v>Sun</v>
      </c>
      <c r="C37" s="82" t="s">
        <v>71</v>
      </c>
      <c r="D37" s="20"/>
      <c r="E37" s="24"/>
      <c r="F37" s="20"/>
      <c r="G37" s="24"/>
      <c r="H37" s="48">
        <f t="shared" si="3"/>
        <v>0</v>
      </c>
      <c r="I37" s="25">
        <f t="shared" si="2"/>
        <v>0</v>
      </c>
      <c r="J37" s="23"/>
    </row>
    <row r="38" spans="1:13">
      <c r="A38" s="18">
        <v>42184</v>
      </c>
      <c r="B38" s="19" t="str">
        <f t="shared" si="4"/>
        <v>Mon</v>
      </c>
      <c r="C38" s="32" t="s">
        <v>74</v>
      </c>
      <c r="D38" s="20"/>
      <c r="E38" s="24"/>
      <c r="F38" s="20">
        <v>0.46527777777777773</v>
      </c>
      <c r="G38" s="24">
        <v>0.76388888888888884</v>
      </c>
      <c r="H38" s="34">
        <f>IF(C38="TRA",$C$4/5/24,IF(C38="FDO/2",4/24,0))</f>
        <v>0.25</v>
      </c>
      <c r="I38" s="25">
        <f t="shared" si="2"/>
        <v>0.2986111111111111</v>
      </c>
      <c r="J38" s="23"/>
    </row>
    <row r="39" spans="1:13">
      <c r="A39" s="18">
        <v>42185</v>
      </c>
      <c r="B39" s="19" t="str">
        <f t="shared" si="4"/>
        <v>Tue</v>
      </c>
      <c r="C39" s="32" t="s">
        <v>74</v>
      </c>
      <c r="D39" s="20">
        <v>0.35138888888888892</v>
      </c>
      <c r="E39" s="24">
        <v>0.48888888888888887</v>
      </c>
      <c r="F39" s="20">
        <v>0.51666666666666672</v>
      </c>
      <c r="G39" s="24">
        <v>0.625</v>
      </c>
      <c r="H39" s="34">
        <f>IF(C39="TRA",$C$4/5/24,IF(C39="FDO/2",4/24,0))</f>
        <v>0.25</v>
      </c>
      <c r="I39" s="25">
        <f t="shared" si="2"/>
        <v>0.24583333333333324</v>
      </c>
      <c r="J39" s="23"/>
    </row>
    <row r="40" spans="1:13" ht="15.75" thickBot="1">
      <c r="A40" s="110" t="s">
        <v>10</v>
      </c>
      <c r="B40" s="110"/>
      <c r="C40" s="110"/>
      <c r="D40" s="110"/>
      <c r="E40" s="110"/>
      <c r="F40" s="110"/>
      <c r="G40" s="110"/>
      <c r="H40" s="40">
        <f>SUM(H10:H39)</f>
        <v>5.25</v>
      </c>
      <c r="I40" s="41">
        <f>SUM(I10:I39)</f>
        <v>5.7423611111111112</v>
      </c>
      <c r="J40" s="42"/>
    </row>
    <row r="41" spans="1:13" ht="16.5" thickTop="1" thickBot="1">
      <c r="A41" s="108" t="s">
        <v>47</v>
      </c>
      <c r="B41" s="108"/>
      <c r="C41" s="108"/>
      <c r="D41" s="108"/>
      <c r="E41" s="108"/>
      <c r="F41" s="108"/>
      <c r="G41" s="108"/>
      <c r="H41" s="17">
        <f>MAI_2015!H43</f>
        <v>-5.6</v>
      </c>
      <c r="I41" s="36">
        <f>ABS(H41/24)</f>
        <v>0.23333333333333331</v>
      </c>
      <c r="J41" s="16" t="str">
        <f>IF(H41&lt;0,"NEGATIVO",IF(H41&gt;0,"POSITIVO","SALDO NULO"))</f>
        <v>NEGATIVO</v>
      </c>
      <c r="M41" s="35"/>
    </row>
    <row r="42" spans="1:13" ht="16.5" thickTop="1" thickBot="1">
      <c r="A42" s="109" t="s">
        <v>46</v>
      </c>
      <c r="B42" s="109"/>
      <c r="C42" s="109"/>
      <c r="D42" s="109"/>
      <c r="E42" s="109"/>
      <c r="F42" s="109"/>
      <c r="G42" s="109"/>
      <c r="H42" s="29">
        <f>ROUND(24*(I40-(J5-H41/24)),2)</f>
        <v>6.22</v>
      </c>
      <c r="I42" s="37">
        <f>IF(H42 &lt; 0, ABS(H42)/24,H42/24)</f>
        <v>0.25916666666666666</v>
      </c>
      <c r="J42" s="16" t="str">
        <f>IF(H42&lt;0,"SALDO NEGATIVO",IF(H42&gt;0,"SALDO POSITIVO","MISSÃO CUMPRIDA"))</f>
        <v>SALDO POSITIVO</v>
      </c>
      <c r="M42" s="35"/>
    </row>
    <row r="43" spans="1:13" ht="15.75" thickTop="1"/>
  </sheetData>
  <mergeCells count="17">
    <mergeCell ref="A1:J1"/>
    <mergeCell ref="B3:J3"/>
    <mergeCell ref="A4:B4"/>
    <mergeCell ref="F5:I5"/>
    <mergeCell ref="A6:J6"/>
    <mergeCell ref="A42:G42"/>
    <mergeCell ref="I7:I9"/>
    <mergeCell ref="J7:J9"/>
    <mergeCell ref="D8:E8"/>
    <mergeCell ref="F8:G8"/>
    <mergeCell ref="A40:G40"/>
    <mergeCell ref="A41:G41"/>
    <mergeCell ref="A7:A9"/>
    <mergeCell ref="B7:B9"/>
    <mergeCell ref="C7:C9"/>
    <mergeCell ref="D7:G7"/>
    <mergeCell ref="H7:H9"/>
  </mergeCells>
  <conditionalFormatting sqref="H10:J10">
    <cfRule type="expression" dxfId="63" priority="10">
      <formula>"$C$11=FS"</formula>
    </cfRule>
  </conditionalFormatting>
  <conditionalFormatting sqref="H10:H21 H38:H39">
    <cfRule type="cellIs" dxfId="62" priority="9" operator="equal">
      <formula>0</formula>
    </cfRule>
  </conditionalFormatting>
  <conditionalFormatting sqref="J42">
    <cfRule type="cellIs" dxfId="61" priority="6" operator="equal">
      <formula>"SALDO POSITIVO"</formula>
    </cfRule>
    <cfRule type="cellIs" dxfId="60" priority="7" operator="equal">
      <formula>"MISSÃO CUMPRIDA"</formula>
    </cfRule>
    <cfRule type="cellIs" dxfId="59" priority="8" operator="equal">
      <formula>"SALDO NEGATIVO"</formula>
    </cfRule>
  </conditionalFormatting>
  <conditionalFormatting sqref="J41">
    <cfRule type="cellIs" dxfId="58" priority="3" operator="equal">
      <formula>"POSITIVO"</formula>
    </cfRule>
    <cfRule type="cellIs" dxfId="57" priority="4" operator="equal">
      <formula>"SALDO NULO"</formula>
    </cfRule>
    <cfRule type="cellIs" dxfId="56" priority="5" operator="equal">
      <formula>"NEGATIVO"</formula>
    </cfRule>
  </conditionalFormatting>
  <conditionalFormatting sqref="H22:H37">
    <cfRule type="expression" dxfId="55" priority="2">
      <formula>"$C$11=FS"</formula>
    </cfRule>
  </conditionalFormatting>
  <conditionalFormatting sqref="H22:H37">
    <cfRule type="cellIs" dxfId="54" priority="1" operator="equal">
      <formula>0</formula>
    </cfRule>
  </conditionalFormatting>
  <dataValidations count="2">
    <dataValidation type="list" allowBlank="1" showInputMessage="1" showErrorMessage="1" sqref="C10:C39">
      <formula1>$AC$12:$AC$19</formula1>
    </dataValidation>
    <dataValidation type="list" allowBlank="1" showInputMessage="1" showErrorMessage="1" sqref="C4">
      <formula1>"20,30,40,25,23"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C44"/>
  <sheetViews>
    <sheetView topLeftCell="A16" workbookViewId="0">
      <selection activeCell="F40" sqref="F40"/>
    </sheetView>
  </sheetViews>
  <sheetFormatPr defaultColWidth="9.140625" defaultRowHeight="15"/>
  <cols>
    <col min="1" max="1" width="18.140625" style="2" customWidth="1"/>
    <col min="2" max="3" width="12" style="2" customWidth="1"/>
    <col min="4" max="7" width="9.140625" style="2"/>
    <col min="8" max="8" width="10.140625" style="2" bestFit="1" customWidth="1"/>
    <col min="9" max="9" width="13.140625" style="2" customWidth="1"/>
    <col min="10" max="10" width="37.7109375" style="2" customWidth="1"/>
    <col min="11" max="11" width="10.140625" style="2" bestFit="1" customWidth="1"/>
    <col min="12" max="12" width="9.140625" style="2" customWidth="1"/>
    <col min="13" max="27" width="9.140625" style="2"/>
    <col min="28" max="28" width="15.140625" style="2" bestFit="1" customWidth="1"/>
    <col min="29" max="16384" width="9.140625" style="2"/>
  </cols>
  <sheetData>
    <row r="1" spans="1:29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29" ht="15.75" thickBot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29" ht="15.75" thickBot="1">
      <c r="A3" s="14" t="s">
        <v>1</v>
      </c>
      <c r="B3" s="117"/>
      <c r="C3" s="118"/>
      <c r="D3" s="118"/>
      <c r="E3" s="118"/>
      <c r="F3" s="118"/>
      <c r="G3" s="118"/>
      <c r="H3" s="118"/>
      <c r="I3" s="118"/>
      <c r="J3" s="119"/>
    </row>
    <row r="4" spans="1:29" ht="15.75" thickBot="1">
      <c r="A4" s="120" t="s">
        <v>80</v>
      </c>
      <c r="B4" s="120"/>
      <c r="C4" s="38">
        <v>30</v>
      </c>
      <c r="D4" s="44"/>
      <c r="E4" s="44"/>
      <c r="F4" s="44"/>
      <c r="G4" s="44"/>
      <c r="H4" s="44"/>
      <c r="I4" s="44"/>
      <c r="J4" s="44"/>
    </row>
    <row r="5" spans="1:29">
      <c r="A5" s="45"/>
      <c r="B5" s="44"/>
      <c r="C5" s="44"/>
      <c r="D5" s="44"/>
      <c r="E5" s="44"/>
      <c r="F5" s="115" t="s">
        <v>45</v>
      </c>
      <c r="G5" s="116"/>
      <c r="H5" s="116"/>
      <c r="I5" s="116"/>
      <c r="J5" s="15">
        <f>H41</f>
        <v>5.75</v>
      </c>
      <c r="K5" s="35"/>
    </row>
    <row r="6" spans="1:29">
      <c r="A6" s="112" t="s">
        <v>56</v>
      </c>
      <c r="B6" s="112"/>
      <c r="C6" s="112"/>
      <c r="D6" s="112"/>
      <c r="E6" s="112"/>
      <c r="F6" s="112"/>
      <c r="G6" s="112"/>
      <c r="H6" s="112"/>
      <c r="I6" s="112"/>
      <c r="J6" s="112"/>
    </row>
    <row r="7" spans="1:29">
      <c r="A7" s="113" t="s">
        <v>2</v>
      </c>
      <c r="B7" s="106" t="s">
        <v>3</v>
      </c>
      <c r="C7" s="106" t="s">
        <v>81</v>
      </c>
      <c r="D7" s="113" t="s">
        <v>4</v>
      </c>
      <c r="E7" s="113"/>
      <c r="F7" s="113"/>
      <c r="G7" s="113"/>
      <c r="H7" s="106" t="s">
        <v>78</v>
      </c>
      <c r="I7" s="106" t="s">
        <v>9</v>
      </c>
      <c r="J7" s="106" t="s">
        <v>11</v>
      </c>
    </row>
    <row r="8" spans="1:29">
      <c r="A8" s="113"/>
      <c r="B8" s="106"/>
      <c r="C8" s="106"/>
      <c r="D8" s="113" t="s">
        <v>5</v>
      </c>
      <c r="E8" s="113"/>
      <c r="F8" s="113" t="s">
        <v>8</v>
      </c>
      <c r="G8" s="113"/>
      <c r="H8" s="106"/>
      <c r="I8" s="106"/>
      <c r="J8" s="106"/>
    </row>
    <row r="9" spans="1:29" ht="15.75" customHeight="1" thickBot="1">
      <c r="A9" s="114"/>
      <c r="B9" s="107"/>
      <c r="C9" s="107"/>
      <c r="D9" s="39" t="s">
        <v>6</v>
      </c>
      <c r="E9" s="39" t="s">
        <v>7</v>
      </c>
      <c r="F9" s="39" t="s">
        <v>6</v>
      </c>
      <c r="G9" s="39" t="s">
        <v>7</v>
      </c>
      <c r="H9" s="107"/>
      <c r="I9" s="107"/>
      <c r="J9" s="107"/>
    </row>
    <row r="10" spans="1:29">
      <c r="A10" s="18">
        <v>42186</v>
      </c>
      <c r="B10" s="19" t="str">
        <f>TEXT(A10,"ddd")</f>
        <v>Wed</v>
      </c>
      <c r="C10" s="32" t="s">
        <v>74</v>
      </c>
      <c r="D10" s="20">
        <v>0.34652777777777777</v>
      </c>
      <c r="E10" s="24">
        <v>0.48888888888888887</v>
      </c>
      <c r="F10" s="20">
        <v>0.5131944444444444</v>
      </c>
      <c r="G10" s="24">
        <v>0.58333333333333337</v>
      </c>
      <c r="H10" s="33">
        <f>IF(C10="TRA",$C$4/5/24,IF(C10="FDO/2",4/24,0))</f>
        <v>0.25</v>
      </c>
      <c r="I10" s="22">
        <f>(E10-D10)+(G10-F10)</f>
        <v>0.21250000000000008</v>
      </c>
      <c r="J10" s="23"/>
    </row>
    <row r="11" spans="1:29">
      <c r="A11" s="18">
        <v>42187</v>
      </c>
      <c r="B11" s="19" t="str">
        <f t="shared" ref="B11:B26" si="0">TEXT(A11,"ddd")</f>
        <v>Thu</v>
      </c>
      <c r="C11" s="32" t="s">
        <v>74</v>
      </c>
      <c r="D11" s="20">
        <v>0.31944444444444448</v>
      </c>
      <c r="E11" s="24">
        <v>0.4909722222222222</v>
      </c>
      <c r="F11" s="20">
        <v>0.52500000000000002</v>
      </c>
      <c r="G11" s="24">
        <v>0.625</v>
      </c>
      <c r="H11" s="34">
        <f>IF(C11="TRA",$C$4/5/24,IF(C11="FDO/2",4/24,0))</f>
        <v>0.25</v>
      </c>
      <c r="I11" s="25">
        <f>(E11-D11)+(G11-F11)</f>
        <v>0.2715277777777777</v>
      </c>
      <c r="J11" s="23"/>
    </row>
    <row r="12" spans="1:29">
      <c r="A12" s="18">
        <v>42188</v>
      </c>
      <c r="B12" s="19" t="str">
        <f t="shared" si="0"/>
        <v>Fri</v>
      </c>
      <c r="C12" s="32" t="s">
        <v>74</v>
      </c>
      <c r="D12" s="20">
        <v>0.35347222222222219</v>
      </c>
      <c r="E12" s="24">
        <v>0.48541666666666666</v>
      </c>
      <c r="F12" s="20">
        <v>0.52013888888888882</v>
      </c>
      <c r="G12" s="24">
        <v>0.63472222222222219</v>
      </c>
      <c r="H12" s="34">
        <f t="shared" ref="H12:H40" si="1">IF(C12="TRA",$C$4/5/24,IF(C12="FDO/2",4/24,0))</f>
        <v>0.25</v>
      </c>
      <c r="I12" s="25">
        <f t="shared" ref="I12:I39" si="2">(E12-D12)+(G12-F12)</f>
        <v>0.24652777777777785</v>
      </c>
      <c r="J12" s="23"/>
      <c r="AB12" s="2" t="s">
        <v>64</v>
      </c>
      <c r="AC12" s="9" t="s">
        <v>71</v>
      </c>
    </row>
    <row r="13" spans="1:29">
      <c r="A13" s="18">
        <v>42189</v>
      </c>
      <c r="B13" s="19" t="str">
        <f t="shared" si="0"/>
        <v>Sat</v>
      </c>
      <c r="C13" s="32" t="s">
        <v>71</v>
      </c>
      <c r="D13" s="20"/>
      <c r="E13" s="24"/>
      <c r="F13" s="20"/>
      <c r="G13" s="24"/>
      <c r="H13" s="34">
        <f t="shared" si="1"/>
        <v>0</v>
      </c>
      <c r="I13" s="25">
        <f t="shared" si="2"/>
        <v>0</v>
      </c>
      <c r="J13" s="23"/>
      <c r="AB13" s="2" t="s">
        <v>65</v>
      </c>
      <c r="AC13" s="9" t="s">
        <v>66</v>
      </c>
    </row>
    <row r="14" spans="1:29">
      <c r="A14" s="18">
        <v>42190</v>
      </c>
      <c r="B14" s="19" t="str">
        <f t="shared" si="0"/>
        <v>Sun</v>
      </c>
      <c r="C14" s="32" t="s">
        <v>71</v>
      </c>
      <c r="D14" s="20"/>
      <c r="E14" s="24"/>
      <c r="F14" s="20"/>
      <c r="G14" s="24"/>
      <c r="H14" s="34">
        <f t="shared" si="1"/>
        <v>0</v>
      </c>
      <c r="I14" s="25">
        <f t="shared" si="2"/>
        <v>0</v>
      </c>
      <c r="J14" s="23"/>
      <c r="AB14" s="2" t="s">
        <v>67</v>
      </c>
      <c r="AC14" s="9" t="s">
        <v>72</v>
      </c>
    </row>
    <row r="15" spans="1:29">
      <c r="A15" s="18">
        <v>42191</v>
      </c>
      <c r="B15" s="19" t="str">
        <f t="shared" si="0"/>
        <v>Mon</v>
      </c>
      <c r="C15" s="32" t="s">
        <v>74</v>
      </c>
      <c r="D15" s="20">
        <v>0.39444444444444443</v>
      </c>
      <c r="E15" s="24">
        <v>0.49374999999999997</v>
      </c>
      <c r="F15" s="20">
        <v>0.53541666666666665</v>
      </c>
      <c r="G15" s="100">
        <v>0.70833333333333337</v>
      </c>
      <c r="H15" s="34">
        <f t="shared" si="1"/>
        <v>0.25</v>
      </c>
      <c r="I15" s="25">
        <f t="shared" si="2"/>
        <v>0.27222222222222225</v>
      </c>
      <c r="J15" s="23"/>
      <c r="AB15" s="2" t="s">
        <v>68</v>
      </c>
      <c r="AC15" s="9" t="s">
        <v>73</v>
      </c>
    </row>
    <row r="16" spans="1:29">
      <c r="A16" s="18">
        <v>42192</v>
      </c>
      <c r="B16" s="19" t="str">
        <f t="shared" si="0"/>
        <v>Tue</v>
      </c>
      <c r="C16" s="32" t="s">
        <v>74</v>
      </c>
      <c r="D16" s="20">
        <v>0.3840277777777778</v>
      </c>
      <c r="E16" s="24">
        <v>0.47430555555555554</v>
      </c>
      <c r="F16" s="20">
        <v>0.48958333333333331</v>
      </c>
      <c r="G16" s="24">
        <v>0.64236111111111105</v>
      </c>
      <c r="H16" s="34">
        <f t="shared" si="1"/>
        <v>0.25</v>
      </c>
      <c r="I16" s="25">
        <f t="shared" si="2"/>
        <v>0.24305555555555547</v>
      </c>
      <c r="J16" s="23"/>
      <c r="AB16" s="2" t="s">
        <v>69</v>
      </c>
      <c r="AC16" s="9" t="s">
        <v>74</v>
      </c>
    </row>
    <row r="17" spans="1:29">
      <c r="A17" s="18">
        <v>42193</v>
      </c>
      <c r="B17" s="19" t="str">
        <f t="shared" si="0"/>
        <v>Wed</v>
      </c>
      <c r="C17" s="32" t="s">
        <v>74</v>
      </c>
      <c r="D17" s="20">
        <v>0.38541666666666669</v>
      </c>
      <c r="E17" s="24">
        <v>0.48958333333333331</v>
      </c>
      <c r="F17" s="20">
        <v>0.51388888888888895</v>
      </c>
      <c r="G17" s="24">
        <v>0.625</v>
      </c>
      <c r="H17" s="34">
        <f>IF(C17="TRA",$C$4/5/24,IF(C17="FDO/2",4/24,IF(C17="6HRS",6/24,0)))</f>
        <v>0.25</v>
      </c>
      <c r="I17" s="25">
        <f t="shared" si="2"/>
        <v>0.21527777777777768</v>
      </c>
      <c r="J17" s="23"/>
      <c r="AB17" s="2" t="s">
        <v>70</v>
      </c>
      <c r="AC17" s="9" t="s">
        <v>75</v>
      </c>
    </row>
    <row r="18" spans="1:29">
      <c r="A18" s="18">
        <v>42194</v>
      </c>
      <c r="B18" s="19" t="str">
        <f t="shared" si="0"/>
        <v>Thu</v>
      </c>
      <c r="C18" s="32" t="s">
        <v>74</v>
      </c>
      <c r="D18" s="20">
        <v>0.31944444444444448</v>
      </c>
      <c r="E18" s="24">
        <v>0.4909722222222222</v>
      </c>
      <c r="F18" s="20">
        <v>0.51874999999999993</v>
      </c>
      <c r="G18" s="24">
        <v>0.625</v>
      </c>
      <c r="H18" s="34">
        <f>IF(C18="TRA",$C$4/5/24,IF(C18="FDO/2",4/24,IF(C18="6HRS",6/24,0)))</f>
        <v>0.25</v>
      </c>
      <c r="I18" s="25">
        <f t="shared" si="2"/>
        <v>0.27777777777777779</v>
      </c>
      <c r="J18" s="23"/>
      <c r="AB18" s="2" t="s">
        <v>76</v>
      </c>
      <c r="AC18" s="9" t="s">
        <v>77</v>
      </c>
    </row>
    <row r="19" spans="1:29">
      <c r="A19" s="18">
        <v>42195</v>
      </c>
      <c r="B19" s="19" t="str">
        <f t="shared" si="0"/>
        <v>Fri</v>
      </c>
      <c r="C19" s="32" t="s">
        <v>74</v>
      </c>
      <c r="D19" s="20">
        <v>0.32777777777777778</v>
      </c>
      <c r="E19" s="24">
        <v>0.48055555555555557</v>
      </c>
      <c r="F19" s="20">
        <v>0.52777777777777779</v>
      </c>
      <c r="G19" s="24">
        <v>0.62847222222222221</v>
      </c>
      <c r="H19" s="34">
        <f t="shared" si="1"/>
        <v>0.25</v>
      </c>
      <c r="I19" s="25">
        <f t="shared" si="2"/>
        <v>0.25347222222222221</v>
      </c>
      <c r="J19" s="23"/>
      <c r="AB19" s="2" t="s">
        <v>95</v>
      </c>
      <c r="AC19" s="2" t="s">
        <v>94</v>
      </c>
    </row>
    <row r="20" spans="1:29">
      <c r="A20" s="18">
        <v>42196</v>
      </c>
      <c r="B20" s="19" t="str">
        <f t="shared" si="0"/>
        <v>Sat</v>
      </c>
      <c r="C20" s="32" t="s">
        <v>71</v>
      </c>
      <c r="D20" s="20"/>
      <c r="E20" s="24"/>
      <c r="F20" s="20"/>
      <c r="G20" s="24"/>
      <c r="H20" s="34">
        <f t="shared" si="1"/>
        <v>0</v>
      </c>
      <c r="I20" s="25">
        <f t="shared" si="2"/>
        <v>0</v>
      </c>
      <c r="J20" s="23"/>
    </row>
    <row r="21" spans="1:29">
      <c r="A21" s="18">
        <v>42197</v>
      </c>
      <c r="B21" s="19" t="str">
        <f t="shared" si="0"/>
        <v>Sun</v>
      </c>
      <c r="C21" s="32" t="s">
        <v>71</v>
      </c>
      <c r="D21" s="20"/>
      <c r="E21" s="24"/>
      <c r="F21" s="20"/>
      <c r="G21" s="24"/>
      <c r="H21" s="34">
        <f t="shared" si="1"/>
        <v>0</v>
      </c>
      <c r="I21" s="25">
        <f t="shared" si="2"/>
        <v>0</v>
      </c>
      <c r="J21" s="23"/>
    </row>
    <row r="22" spans="1:29">
      <c r="A22" s="18">
        <v>42198</v>
      </c>
      <c r="B22" s="74" t="str">
        <f t="shared" si="0"/>
        <v>Mon</v>
      </c>
      <c r="C22" s="32" t="s">
        <v>74</v>
      </c>
      <c r="D22" s="75"/>
      <c r="E22" s="76"/>
      <c r="F22" s="75"/>
      <c r="G22" s="76"/>
      <c r="H22" s="34">
        <f t="shared" si="1"/>
        <v>0.25</v>
      </c>
      <c r="I22" s="25">
        <f t="shared" si="2"/>
        <v>0</v>
      </c>
      <c r="J22" s="23"/>
    </row>
    <row r="23" spans="1:29">
      <c r="A23" s="18">
        <v>42199</v>
      </c>
      <c r="B23" s="74" t="str">
        <f t="shared" si="0"/>
        <v>Tue</v>
      </c>
      <c r="C23" s="32" t="s">
        <v>74</v>
      </c>
      <c r="D23" s="20"/>
      <c r="E23" s="24"/>
      <c r="F23" s="20"/>
      <c r="G23" s="24"/>
      <c r="H23" s="34">
        <f t="shared" si="1"/>
        <v>0.25</v>
      </c>
      <c r="I23" s="25">
        <f t="shared" si="2"/>
        <v>0</v>
      </c>
      <c r="J23" s="23"/>
    </row>
    <row r="24" spans="1:29">
      <c r="A24" s="18">
        <v>42200</v>
      </c>
      <c r="B24" s="19" t="str">
        <f t="shared" si="0"/>
        <v>Wed</v>
      </c>
      <c r="C24" s="32" t="s">
        <v>74</v>
      </c>
      <c r="D24" s="20">
        <v>0.37152777777777773</v>
      </c>
      <c r="E24" s="24">
        <v>0.46388888888888885</v>
      </c>
      <c r="F24" s="20">
        <v>0.47569444444444442</v>
      </c>
      <c r="G24" s="24">
        <v>0.64930555555555558</v>
      </c>
      <c r="H24" s="34">
        <f t="shared" si="1"/>
        <v>0.25</v>
      </c>
      <c r="I24" s="25">
        <f t="shared" si="2"/>
        <v>0.26597222222222228</v>
      </c>
      <c r="J24" s="23"/>
    </row>
    <row r="25" spans="1:29">
      <c r="A25" s="18">
        <v>42201</v>
      </c>
      <c r="B25" s="19" t="str">
        <f t="shared" si="0"/>
        <v>Thu</v>
      </c>
      <c r="C25" s="32" t="s">
        <v>74</v>
      </c>
      <c r="D25" s="20">
        <v>0.33611111111111108</v>
      </c>
      <c r="E25" s="24">
        <v>0.48958333333333331</v>
      </c>
      <c r="F25" s="20">
        <v>0.52777777777777779</v>
      </c>
      <c r="G25" s="24">
        <v>0.65972222222222221</v>
      </c>
      <c r="H25" s="34">
        <f t="shared" si="1"/>
        <v>0.25</v>
      </c>
      <c r="I25" s="25">
        <f t="shared" si="2"/>
        <v>0.28541666666666665</v>
      </c>
      <c r="J25" s="23"/>
    </row>
    <row r="26" spans="1:29">
      <c r="A26" s="18">
        <v>42202</v>
      </c>
      <c r="B26" s="19" t="str">
        <f t="shared" si="0"/>
        <v>Fri</v>
      </c>
      <c r="C26" s="32" t="s">
        <v>74</v>
      </c>
      <c r="D26" s="20">
        <v>0.39930555555555558</v>
      </c>
      <c r="E26" s="24">
        <v>0.48472222222222222</v>
      </c>
      <c r="F26" s="20">
        <v>0.50138888888888888</v>
      </c>
      <c r="G26" s="24">
        <v>0.64236111111111105</v>
      </c>
      <c r="H26" s="34">
        <f t="shared" si="1"/>
        <v>0.25</v>
      </c>
      <c r="I26" s="25">
        <f t="shared" si="2"/>
        <v>0.22638888888888881</v>
      </c>
      <c r="J26" s="23"/>
    </row>
    <row r="27" spans="1:29" s="12" customFormat="1">
      <c r="A27" s="18">
        <v>42203</v>
      </c>
      <c r="B27" s="19" t="str">
        <f>TEXT(A27,"ddd")</f>
        <v>Sat</v>
      </c>
      <c r="C27" s="32" t="s">
        <v>71</v>
      </c>
      <c r="D27" s="20"/>
      <c r="E27" s="24"/>
      <c r="F27" s="20"/>
      <c r="G27" s="24"/>
      <c r="H27" s="34">
        <f t="shared" si="1"/>
        <v>0</v>
      </c>
      <c r="I27" s="28">
        <f t="shared" si="2"/>
        <v>0</v>
      </c>
      <c r="J27" s="23"/>
    </row>
    <row r="28" spans="1:29">
      <c r="A28" s="18">
        <v>42204</v>
      </c>
      <c r="B28" s="19" t="str">
        <f t="shared" ref="B28:B39" si="3">TEXT(A28,"ddd")</f>
        <v>Sun</v>
      </c>
      <c r="C28" s="32" t="s">
        <v>71</v>
      </c>
      <c r="D28" s="20"/>
      <c r="E28" s="24"/>
      <c r="F28" s="20"/>
      <c r="G28" s="24"/>
      <c r="H28" s="34">
        <f t="shared" si="1"/>
        <v>0</v>
      </c>
      <c r="I28" s="25">
        <f t="shared" si="2"/>
        <v>0</v>
      </c>
      <c r="J28" s="23"/>
    </row>
    <row r="29" spans="1:29">
      <c r="A29" s="18">
        <v>42205</v>
      </c>
      <c r="B29" s="19" t="str">
        <f t="shared" si="3"/>
        <v>Mon</v>
      </c>
      <c r="C29" s="32" t="s">
        <v>74</v>
      </c>
      <c r="D29" s="20">
        <v>0.37152777777777773</v>
      </c>
      <c r="E29" s="24">
        <v>0.47916666666666669</v>
      </c>
      <c r="F29" s="20">
        <v>0.5</v>
      </c>
      <c r="G29" s="24">
        <v>0.64583333333333337</v>
      </c>
      <c r="H29" s="34">
        <f t="shared" si="1"/>
        <v>0.25</v>
      </c>
      <c r="I29" s="25">
        <f t="shared" si="2"/>
        <v>0.25347222222222232</v>
      </c>
      <c r="J29" s="23"/>
    </row>
    <row r="30" spans="1:29">
      <c r="A30" s="18">
        <v>42206</v>
      </c>
      <c r="B30" s="19" t="str">
        <f t="shared" si="3"/>
        <v>Tue</v>
      </c>
      <c r="C30" s="32" t="s">
        <v>74</v>
      </c>
      <c r="D30" s="20">
        <v>0.36458333333333331</v>
      </c>
      <c r="E30" s="24">
        <v>0.48680555555555555</v>
      </c>
      <c r="F30" s="20">
        <v>0.50555555555555554</v>
      </c>
      <c r="G30" s="24">
        <v>0.63680555555555551</v>
      </c>
      <c r="H30" s="34">
        <f t="shared" si="1"/>
        <v>0.25</v>
      </c>
      <c r="I30" s="25">
        <f t="shared" si="2"/>
        <v>0.25347222222222221</v>
      </c>
      <c r="J30" s="23"/>
    </row>
    <row r="31" spans="1:29">
      <c r="A31" s="18">
        <v>42207</v>
      </c>
      <c r="B31" s="19" t="str">
        <f t="shared" si="3"/>
        <v>Wed</v>
      </c>
      <c r="C31" s="32" t="s">
        <v>74</v>
      </c>
      <c r="D31" s="20">
        <v>0.34027777777777773</v>
      </c>
      <c r="E31" s="24">
        <v>0.4861111111111111</v>
      </c>
      <c r="F31" s="20">
        <v>0.52430555555555558</v>
      </c>
      <c r="G31" s="24">
        <v>0.625</v>
      </c>
      <c r="H31" s="34">
        <f t="shared" si="1"/>
        <v>0.25</v>
      </c>
      <c r="I31" s="25">
        <f t="shared" si="2"/>
        <v>0.24652777777777779</v>
      </c>
      <c r="J31" s="23"/>
    </row>
    <row r="32" spans="1:29">
      <c r="A32" s="18">
        <v>42208</v>
      </c>
      <c r="B32" s="19" t="str">
        <f t="shared" si="3"/>
        <v>Thu</v>
      </c>
      <c r="C32" s="32" t="s">
        <v>74</v>
      </c>
      <c r="D32" s="20">
        <v>0.3611111111111111</v>
      </c>
      <c r="E32" s="24">
        <v>0.48055555555555557</v>
      </c>
      <c r="F32" s="20">
        <v>0.5</v>
      </c>
      <c r="G32" s="24">
        <v>0.6381944444444444</v>
      </c>
      <c r="H32" s="34">
        <f t="shared" si="1"/>
        <v>0.25</v>
      </c>
      <c r="I32" s="25">
        <f t="shared" si="2"/>
        <v>0.25763888888888886</v>
      </c>
      <c r="J32" s="23"/>
    </row>
    <row r="33" spans="1:13">
      <c r="A33" s="18">
        <v>42209</v>
      </c>
      <c r="B33" s="19" t="str">
        <f t="shared" si="3"/>
        <v>Fri</v>
      </c>
      <c r="C33" s="32" t="s">
        <v>74</v>
      </c>
      <c r="D33" s="20">
        <v>0.37152777777777773</v>
      </c>
      <c r="E33" s="24">
        <v>0.4861111111111111</v>
      </c>
      <c r="F33" s="20">
        <v>0.53125</v>
      </c>
      <c r="G33" s="24">
        <v>0.65277777777777779</v>
      </c>
      <c r="H33" s="34">
        <f t="shared" si="1"/>
        <v>0.25</v>
      </c>
      <c r="I33" s="25">
        <f t="shared" si="2"/>
        <v>0.23611111111111116</v>
      </c>
      <c r="J33" s="23"/>
    </row>
    <row r="34" spans="1:13">
      <c r="A34" s="18">
        <v>42210</v>
      </c>
      <c r="B34" s="19" t="str">
        <f t="shared" si="3"/>
        <v>Sat</v>
      </c>
      <c r="C34" s="32" t="s">
        <v>71</v>
      </c>
      <c r="D34" s="20"/>
      <c r="E34" s="24"/>
      <c r="F34" s="20"/>
      <c r="G34" s="24"/>
      <c r="H34" s="34">
        <f t="shared" si="1"/>
        <v>0</v>
      </c>
      <c r="I34" s="25">
        <f t="shared" si="2"/>
        <v>0</v>
      </c>
      <c r="J34" s="23"/>
    </row>
    <row r="35" spans="1:13">
      <c r="A35" s="18">
        <v>42211</v>
      </c>
      <c r="B35" s="19" t="str">
        <f t="shared" si="3"/>
        <v>Sun</v>
      </c>
      <c r="C35" s="32" t="s">
        <v>71</v>
      </c>
      <c r="D35" s="20"/>
      <c r="E35" s="24"/>
      <c r="F35" s="20"/>
      <c r="G35" s="24"/>
      <c r="H35" s="34">
        <f t="shared" si="1"/>
        <v>0</v>
      </c>
      <c r="I35" s="25">
        <f t="shared" si="2"/>
        <v>0</v>
      </c>
      <c r="J35" s="23"/>
      <c r="L35" s="30"/>
    </row>
    <row r="36" spans="1:13">
      <c r="A36" s="18">
        <v>42212</v>
      </c>
      <c r="B36" s="19" t="str">
        <f t="shared" si="3"/>
        <v>Mon</v>
      </c>
      <c r="C36" s="32" t="s">
        <v>74</v>
      </c>
      <c r="D36" s="20">
        <v>0.35416666666666669</v>
      </c>
      <c r="E36" s="24">
        <v>0.48749999999999999</v>
      </c>
      <c r="F36" s="20">
        <v>0.50763888888888886</v>
      </c>
      <c r="G36" s="24">
        <v>0.625</v>
      </c>
      <c r="H36" s="34">
        <f t="shared" si="1"/>
        <v>0.25</v>
      </c>
      <c r="I36" s="25">
        <f t="shared" si="2"/>
        <v>0.25069444444444444</v>
      </c>
      <c r="J36" s="23"/>
    </row>
    <row r="37" spans="1:13">
      <c r="A37" s="18">
        <v>42213</v>
      </c>
      <c r="B37" s="19" t="str">
        <f t="shared" si="3"/>
        <v>Tue</v>
      </c>
      <c r="C37" s="32" t="s">
        <v>74</v>
      </c>
      <c r="D37" s="20">
        <v>0.36805555555555558</v>
      </c>
      <c r="E37" s="24">
        <v>0.48472222222222222</v>
      </c>
      <c r="F37" s="20">
        <v>0.50555555555555554</v>
      </c>
      <c r="G37" s="24">
        <v>0.64583333333333337</v>
      </c>
      <c r="H37" s="34">
        <f t="shared" si="1"/>
        <v>0.25</v>
      </c>
      <c r="I37" s="25">
        <f t="shared" si="2"/>
        <v>0.25694444444444448</v>
      </c>
      <c r="J37" s="23"/>
    </row>
    <row r="38" spans="1:13">
      <c r="A38" s="18">
        <v>42214</v>
      </c>
      <c r="B38" s="19" t="str">
        <f t="shared" si="3"/>
        <v>Wed</v>
      </c>
      <c r="C38" s="32" t="s">
        <v>74</v>
      </c>
      <c r="D38" s="20">
        <v>0.38194444444444442</v>
      </c>
      <c r="E38" s="24">
        <v>0.50347222222222221</v>
      </c>
      <c r="F38" s="20">
        <v>0.51944444444444449</v>
      </c>
      <c r="G38" s="24">
        <v>0.69444444444444453</v>
      </c>
      <c r="H38" s="34">
        <f t="shared" si="1"/>
        <v>0.25</v>
      </c>
      <c r="I38" s="25">
        <f t="shared" si="2"/>
        <v>0.29652777777777783</v>
      </c>
      <c r="J38" s="23"/>
    </row>
    <row r="39" spans="1:13">
      <c r="A39" s="18">
        <v>42215</v>
      </c>
      <c r="B39" s="19" t="str">
        <f t="shared" si="3"/>
        <v>Thu</v>
      </c>
      <c r="C39" s="32" t="s">
        <v>74</v>
      </c>
      <c r="D39" s="20">
        <v>0.39583333333333331</v>
      </c>
      <c r="E39" s="24">
        <v>0.49305555555555558</v>
      </c>
      <c r="F39" s="20">
        <v>0.50694444444444442</v>
      </c>
      <c r="G39" s="24">
        <v>0.6381944444444444</v>
      </c>
      <c r="H39" s="34">
        <f t="shared" si="1"/>
        <v>0.25</v>
      </c>
      <c r="I39" s="25">
        <f t="shared" si="2"/>
        <v>0.22847222222222224</v>
      </c>
      <c r="J39" s="23" t="s">
        <v>101</v>
      </c>
    </row>
    <row r="40" spans="1:13">
      <c r="A40" s="18">
        <v>42216</v>
      </c>
      <c r="B40" s="19" t="str">
        <f>TEXT(A40,"ddd")</f>
        <v>Fri</v>
      </c>
      <c r="C40" s="32" t="s">
        <v>74</v>
      </c>
      <c r="D40" s="20">
        <v>0.39583333333333331</v>
      </c>
      <c r="E40" s="24">
        <v>0.4861111111111111</v>
      </c>
      <c r="F40" s="20"/>
      <c r="G40" s="24"/>
      <c r="H40" s="34">
        <f t="shared" si="1"/>
        <v>0.25</v>
      </c>
      <c r="I40" s="25">
        <f>(E40-D40)+(G40-F40)</f>
        <v>9.027777777777779E-2</v>
      </c>
      <c r="J40" s="23"/>
    </row>
    <row r="41" spans="1:13" ht="15.75" thickBot="1">
      <c r="A41" s="110" t="s">
        <v>10</v>
      </c>
      <c r="B41" s="110"/>
      <c r="C41" s="110"/>
      <c r="D41" s="110"/>
      <c r="E41" s="110"/>
      <c r="F41" s="110"/>
      <c r="G41" s="110"/>
      <c r="H41" s="40">
        <f>SUM(H10:H40)</f>
        <v>5.75</v>
      </c>
      <c r="I41" s="41">
        <f>SUM(I10:I40)</f>
        <v>5.1402777777777766</v>
      </c>
      <c r="J41" s="42"/>
    </row>
    <row r="42" spans="1:13" ht="16.5" thickTop="1" thickBot="1">
      <c r="A42" s="108" t="s">
        <v>47</v>
      </c>
      <c r="B42" s="108"/>
      <c r="C42" s="108"/>
      <c r="D42" s="108"/>
      <c r="E42" s="108"/>
      <c r="F42" s="108"/>
      <c r="G42" s="108"/>
      <c r="H42" s="17">
        <f>JUN_2015!H42</f>
        <v>6.22</v>
      </c>
      <c r="I42" s="36">
        <f>ABS(H42/24)</f>
        <v>0.25916666666666666</v>
      </c>
      <c r="J42" s="16" t="str">
        <f>IF(H42&lt;0,"NEGATIVO",IF(H42&gt;0,"POSITIVO","SALDO NULO"))</f>
        <v>POSITIVO</v>
      </c>
      <c r="M42" s="35"/>
    </row>
    <row r="43" spans="1:13" ht="16.5" thickTop="1" thickBot="1">
      <c r="A43" s="109" t="s">
        <v>46</v>
      </c>
      <c r="B43" s="109"/>
      <c r="C43" s="109"/>
      <c r="D43" s="109"/>
      <c r="E43" s="109"/>
      <c r="F43" s="109"/>
      <c r="G43" s="109"/>
      <c r="H43" s="29">
        <f>ROUND(24*(I41-(J5-H42/24)),2)</f>
        <v>-8.41</v>
      </c>
      <c r="I43" s="37">
        <f>IF(H43 &lt; 0, ABS(H43)/24,H43/24)</f>
        <v>0.35041666666666665</v>
      </c>
      <c r="J43" s="16" t="str">
        <f>IF(H43&lt;0,"SALDO NEGATIVO",IF(H43&gt;0,"SALDO POSITIVO","MISSÃO CUMPRIDA"))</f>
        <v>SALDO NEGATIVO</v>
      </c>
      <c r="M43" s="35"/>
    </row>
    <row r="44" spans="1:13" ht="15.75" thickTop="1"/>
  </sheetData>
  <mergeCells count="17">
    <mergeCell ref="A1:J1"/>
    <mergeCell ref="B3:J3"/>
    <mergeCell ref="A4:B4"/>
    <mergeCell ref="F5:I5"/>
    <mergeCell ref="A6:J6"/>
    <mergeCell ref="A43:G43"/>
    <mergeCell ref="I7:I9"/>
    <mergeCell ref="J7:J9"/>
    <mergeCell ref="D8:E8"/>
    <mergeCell ref="F8:G8"/>
    <mergeCell ref="A41:G41"/>
    <mergeCell ref="A42:G42"/>
    <mergeCell ref="A7:A9"/>
    <mergeCell ref="B7:B9"/>
    <mergeCell ref="C7:C9"/>
    <mergeCell ref="D7:G7"/>
    <mergeCell ref="H7:H9"/>
  </mergeCells>
  <conditionalFormatting sqref="H10:J10">
    <cfRule type="expression" dxfId="53" priority="9">
      <formula>"$C$11=FS"</formula>
    </cfRule>
  </conditionalFormatting>
  <conditionalFormatting sqref="H10:H40">
    <cfRule type="cellIs" dxfId="52" priority="8" operator="equal">
      <formula>0</formula>
    </cfRule>
  </conditionalFormatting>
  <conditionalFormatting sqref="J43">
    <cfRule type="cellIs" dxfId="51" priority="5" operator="equal">
      <formula>"SALDO POSITIVO"</formula>
    </cfRule>
    <cfRule type="cellIs" dxfId="50" priority="6" operator="equal">
      <formula>"MISSÃO CUMPRIDA"</formula>
    </cfRule>
    <cfRule type="cellIs" dxfId="49" priority="7" operator="equal">
      <formula>"SALDO NEGATIVO"</formula>
    </cfRule>
  </conditionalFormatting>
  <conditionalFormatting sqref="J42">
    <cfRule type="cellIs" dxfId="48" priority="2" operator="equal">
      <formula>"POSITIVO"</formula>
    </cfRule>
    <cfRule type="cellIs" dxfId="47" priority="3" operator="equal">
      <formula>"SALDO NULO"</formula>
    </cfRule>
    <cfRule type="cellIs" dxfId="46" priority="4" operator="equal">
      <formula>"NEGATIVO"</formula>
    </cfRule>
  </conditionalFormatting>
  <dataValidations count="2">
    <dataValidation type="list" allowBlank="1" showInputMessage="1" showErrorMessage="1" sqref="C4">
      <formula1>"20,30,40,25,23"</formula1>
    </dataValidation>
    <dataValidation type="list" allowBlank="1" showInputMessage="1" showErrorMessage="1" sqref="C10:C40">
      <formula1>$AC$12:$AC$19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C44"/>
  <sheetViews>
    <sheetView topLeftCell="A16" workbookViewId="0">
      <selection activeCell="H40" sqref="H40"/>
    </sheetView>
  </sheetViews>
  <sheetFormatPr defaultColWidth="9.140625" defaultRowHeight="15"/>
  <cols>
    <col min="1" max="1" width="18.140625" style="2" customWidth="1"/>
    <col min="2" max="3" width="12" style="2" customWidth="1"/>
    <col min="4" max="7" width="9.140625" style="2"/>
    <col min="8" max="8" width="10.140625" style="2" bestFit="1" customWidth="1"/>
    <col min="9" max="9" width="13.140625" style="2" customWidth="1"/>
    <col min="10" max="10" width="37.7109375" style="2" customWidth="1"/>
    <col min="11" max="11" width="10.140625" style="2" bestFit="1" customWidth="1"/>
    <col min="12" max="12" width="9.140625" style="2" customWidth="1"/>
    <col min="13" max="27" width="9.140625" style="2"/>
    <col min="28" max="28" width="15.140625" style="2" bestFit="1" customWidth="1"/>
    <col min="29" max="16384" width="9.140625" style="2"/>
  </cols>
  <sheetData>
    <row r="1" spans="1:29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29" ht="15.75" thickBot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29" ht="15.75" thickBot="1">
      <c r="A3" s="14" t="s">
        <v>1</v>
      </c>
      <c r="B3" s="117"/>
      <c r="C3" s="118"/>
      <c r="D3" s="118"/>
      <c r="E3" s="118"/>
      <c r="F3" s="118"/>
      <c r="G3" s="118"/>
      <c r="H3" s="118"/>
      <c r="I3" s="118"/>
      <c r="J3" s="119"/>
    </row>
    <row r="4" spans="1:29" ht="15.75" thickBot="1">
      <c r="A4" s="120" t="s">
        <v>80</v>
      </c>
      <c r="B4" s="120"/>
      <c r="C4" s="38">
        <v>30</v>
      </c>
      <c r="D4" s="44"/>
      <c r="E4" s="44"/>
      <c r="F4" s="44"/>
      <c r="G4" s="44"/>
      <c r="H4" s="44"/>
      <c r="I4" s="44"/>
      <c r="J4" s="44"/>
    </row>
    <row r="5" spans="1:29">
      <c r="A5" s="45"/>
      <c r="B5" s="44"/>
      <c r="C5" s="44"/>
      <c r="D5" s="44"/>
      <c r="E5" s="44"/>
      <c r="F5" s="115" t="s">
        <v>45</v>
      </c>
      <c r="G5" s="116"/>
      <c r="H5" s="116"/>
      <c r="I5" s="116"/>
      <c r="J5" s="15">
        <f>H41</f>
        <v>5.25</v>
      </c>
      <c r="K5" s="35"/>
    </row>
    <row r="6" spans="1:29">
      <c r="A6" s="112" t="s">
        <v>83</v>
      </c>
      <c r="B6" s="112"/>
      <c r="C6" s="112"/>
      <c r="D6" s="112"/>
      <c r="E6" s="112"/>
      <c r="F6" s="112"/>
      <c r="G6" s="112"/>
      <c r="H6" s="112"/>
      <c r="I6" s="112"/>
      <c r="J6" s="112"/>
    </row>
    <row r="7" spans="1:29">
      <c r="A7" s="113" t="s">
        <v>2</v>
      </c>
      <c r="B7" s="106" t="s">
        <v>3</v>
      </c>
      <c r="C7" s="106" t="s">
        <v>81</v>
      </c>
      <c r="D7" s="113" t="s">
        <v>4</v>
      </c>
      <c r="E7" s="113"/>
      <c r="F7" s="113"/>
      <c r="G7" s="113"/>
      <c r="H7" s="106" t="s">
        <v>78</v>
      </c>
      <c r="I7" s="106" t="s">
        <v>9</v>
      </c>
      <c r="J7" s="106" t="s">
        <v>11</v>
      </c>
    </row>
    <row r="8" spans="1:29">
      <c r="A8" s="113"/>
      <c r="B8" s="106"/>
      <c r="C8" s="106"/>
      <c r="D8" s="113" t="s">
        <v>5</v>
      </c>
      <c r="E8" s="113"/>
      <c r="F8" s="113" t="s">
        <v>8</v>
      </c>
      <c r="G8" s="113"/>
      <c r="H8" s="106"/>
      <c r="I8" s="106"/>
      <c r="J8" s="106"/>
    </row>
    <row r="9" spans="1:29" ht="15.75" customHeight="1" thickBot="1">
      <c r="A9" s="114"/>
      <c r="B9" s="107"/>
      <c r="C9" s="107"/>
      <c r="D9" s="39" t="s">
        <v>6</v>
      </c>
      <c r="E9" s="39" t="s">
        <v>7</v>
      </c>
      <c r="F9" s="39" t="s">
        <v>6</v>
      </c>
      <c r="G9" s="39" t="s">
        <v>7</v>
      </c>
      <c r="H9" s="107"/>
      <c r="I9" s="107"/>
      <c r="J9" s="107"/>
    </row>
    <row r="10" spans="1:29">
      <c r="A10" s="18">
        <v>42217</v>
      </c>
      <c r="B10" s="19" t="str">
        <f>TEXT(A10,"ddd")</f>
        <v>Sat</v>
      </c>
      <c r="C10" s="31" t="s">
        <v>71</v>
      </c>
      <c r="D10" s="20"/>
      <c r="E10" s="24"/>
      <c r="F10" s="20"/>
      <c r="G10" s="24"/>
      <c r="H10" s="33">
        <f>IF(C10="TRA",$C$4/5/24,IF(C10="FDO/2",4/24,0))</f>
        <v>0</v>
      </c>
      <c r="I10" s="22">
        <f>(E10-D10)+(G10-F10)</f>
        <v>0</v>
      </c>
      <c r="J10" s="23"/>
    </row>
    <row r="11" spans="1:29">
      <c r="A11" s="18">
        <v>42218</v>
      </c>
      <c r="B11" s="19" t="str">
        <f t="shared" ref="B11:B26" si="0">TEXT(A11,"ddd")</f>
        <v>Sun</v>
      </c>
      <c r="C11" s="32" t="s">
        <v>71</v>
      </c>
      <c r="D11" s="20"/>
      <c r="E11" s="24"/>
      <c r="F11" s="20"/>
      <c r="G11" s="24"/>
      <c r="H11" s="34">
        <f>IF(C11="TRA",$C$4/5/24,IF(C11="FDO/2",4/24,0))</f>
        <v>0</v>
      </c>
      <c r="I11" s="25">
        <f>(E11-D11)+(G11-F11)</f>
        <v>0</v>
      </c>
      <c r="J11" s="23"/>
    </row>
    <row r="12" spans="1:29">
      <c r="A12" s="18">
        <v>42219</v>
      </c>
      <c r="B12" s="19" t="str">
        <f t="shared" si="0"/>
        <v>Mon</v>
      </c>
      <c r="C12" s="32" t="s">
        <v>74</v>
      </c>
      <c r="D12" s="20">
        <v>0.37152777777777773</v>
      </c>
      <c r="E12" s="24">
        <v>0.47916666666666669</v>
      </c>
      <c r="F12" s="20">
        <v>0.51388888888888895</v>
      </c>
      <c r="G12" s="24">
        <v>0.65972222222222221</v>
      </c>
      <c r="H12" s="34">
        <f t="shared" ref="H12:H40" si="1">IF(C12="TRA",$C$4/5/24,IF(C12="FDO/2",4/24,0))</f>
        <v>0.25</v>
      </c>
      <c r="I12" s="25">
        <f t="shared" ref="I12:I40" si="2">(E12-D12)+(G12-F12)</f>
        <v>0.25347222222222221</v>
      </c>
      <c r="J12" s="23"/>
      <c r="AB12" s="2" t="s">
        <v>64</v>
      </c>
      <c r="AC12" s="9" t="s">
        <v>71</v>
      </c>
    </row>
    <row r="13" spans="1:29">
      <c r="A13" s="18">
        <v>42220</v>
      </c>
      <c r="B13" s="19" t="str">
        <f t="shared" si="0"/>
        <v>Tue</v>
      </c>
      <c r="C13" s="32" t="s">
        <v>74</v>
      </c>
      <c r="D13" s="20"/>
      <c r="E13" s="24"/>
      <c r="F13" s="20">
        <v>0.5</v>
      </c>
      <c r="G13" s="24">
        <v>0.71180555555555547</v>
      </c>
      <c r="H13" s="34">
        <f t="shared" si="1"/>
        <v>0.25</v>
      </c>
      <c r="I13" s="25">
        <f t="shared" si="2"/>
        <v>0.21180555555555547</v>
      </c>
      <c r="J13" s="23"/>
      <c r="AB13" s="2" t="s">
        <v>65</v>
      </c>
      <c r="AC13" s="9" t="s">
        <v>66</v>
      </c>
    </row>
    <row r="14" spans="1:29">
      <c r="A14" s="18">
        <v>42221</v>
      </c>
      <c r="B14" s="19" t="str">
        <f t="shared" si="0"/>
        <v>Wed</v>
      </c>
      <c r="C14" s="32" t="s">
        <v>74</v>
      </c>
      <c r="D14" s="20">
        <v>0.36458333333333331</v>
      </c>
      <c r="E14" s="24">
        <v>0.48958333333333331</v>
      </c>
      <c r="F14" s="20">
        <v>0.50972222222222219</v>
      </c>
      <c r="G14" s="24">
        <v>0.68263888888888891</v>
      </c>
      <c r="H14" s="34">
        <f t="shared" si="1"/>
        <v>0.25</v>
      </c>
      <c r="I14" s="25">
        <f t="shared" si="2"/>
        <v>0.29791666666666672</v>
      </c>
      <c r="J14" s="23"/>
      <c r="AB14" s="2" t="s">
        <v>67</v>
      </c>
      <c r="AC14" s="9" t="s">
        <v>72</v>
      </c>
    </row>
    <row r="15" spans="1:29">
      <c r="A15" s="18">
        <v>42222</v>
      </c>
      <c r="B15" s="19" t="str">
        <f t="shared" si="0"/>
        <v>Thu</v>
      </c>
      <c r="C15" s="32" t="s">
        <v>74</v>
      </c>
      <c r="D15" s="20">
        <v>0.47916666666666669</v>
      </c>
      <c r="E15" s="24">
        <v>0.48958333333333331</v>
      </c>
      <c r="F15" s="20">
        <v>0.5</v>
      </c>
      <c r="G15" s="24">
        <v>0.70138888888888884</v>
      </c>
      <c r="H15" s="34">
        <f t="shared" si="1"/>
        <v>0.25</v>
      </c>
      <c r="I15" s="25">
        <f t="shared" si="2"/>
        <v>0.21180555555555547</v>
      </c>
      <c r="J15" s="23"/>
      <c r="AB15" s="2" t="s">
        <v>68</v>
      </c>
      <c r="AC15" s="9" t="s">
        <v>73</v>
      </c>
    </row>
    <row r="16" spans="1:29">
      <c r="A16" s="18">
        <v>42223</v>
      </c>
      <c r="B16" s="19" t="str">
        <f t="shared" si="0"/>
        <v>Fri</v>
      </c>
      <c r="C16" s="32" t="s">
        <v>74</v>
      </c>
      <c r="D16" s="20">
        <v>0.3888888888888889</v>
      </c>
      <c r="E16" s="24">
        <v>0.48680555555555555</v>
      </c>
      <c r="F16" s="20">
        <v>0.51041666666666663</v>
      </c>
      <c r="G16" s="24">
        <v>0.66319444444444442</v>
      </c>
      <c r="H16" s="34">
        <f t="shared" si="1"/>
        <v>0.25</v>
      </c>
      <c r="I16" s="25">
        <f t="shared" si="2"/>
        <v>0.25069444444444444</v>
      </c>
      <c r="J16" s="23"/>
      <c r="AB16" s="2" t="s">
        <v>69</v>
      </c>
      <c r="AC16" s="9" t="s">
        <v>74</v>
      </c>
    </row>
    <row r="17" spans="1:29">
      <c r="A17" s="18">
        <v>42224</v>
      </c>
      <c r="B17" s="19" t="str">
        <f t="shared" si="0"/>
        <v>Sat</v>
      </c>
      <c r="C17" s="32" t="s">
        <v>71</v>
      </c>
      <c r="D17" s="20"/>
      <c r="E17" s="24"/>
      <c r="F17" s="20"/>
      <c r="G17" s="24"/>
      <c r="H17" s="34">
        <f t="shared" si="1"/>
        <v>0</v>
      </c>
      <c r="I17" s="25">
        <f t="shared" si="2"/>
        <v>0</v>
      </c>
      <c r="J17" s="23"/>
      <c r="AB17" s="2" t="s">
        <v>70</v>
      </c>
      <c r="AC17" s="9" t="s">
        <v>75</v>
      </c>
    </row>
    <row r="18" spans="1:29">
      <c r="A18" s="18">
        <v>42225</v>
      </c>
      <c r="B18" s="19" t="str">
        <f t="shared" si="0"/>
        <v>Sun</v>
      </c>
      <c r="C18" s="32" t="s">
        <v>71</v>
      </c>
      <c r="D18" s="20"/>
      <c r="E18" s="24"/>
      <c r="F18" s="20"/>
      <c r="G18" s="24"/>
      <c r="H18" s="34">
        <f t="shared" si="1"/>
        <v>0</v>
      </c>
      <c r="I18" s="25">
        <f t="shared" si="2"/>
        <v>0</v>
      </c>
      <c r="J18" s="23"/>
      <c r="AB18" s="2" t="s">
        <v>76</v>
      </c>
      <c r="AC18" s="9" t="s">
        <v>77</v>
      </c>
    </row>
    <row r="19" spans="1:29">
      <c r="A19" s="18">
        <v>42226</v>
      </c>
      <c r="B19" s="19" t="str">
        <f t="shared" si="0"/>
        <v>Mon</v>
      </c>
      <c r="C19" s="32" t="s">
        <v>74</v>
      </c>
      <c r="D19" s="20">
        <v>0.37847222222222227</v>
      </c>
      <c r="E19" s="24">
        <v>0.4861111111111111</v>
      </c>
      <c r="F19" s="20">
        <v>0.51388888888888895</v>
      </c>
      <c r="G19" s="24">
        <v>0.65972222222222221</v>
      </c>
      <c r="H19" s="34">
        <f t="shared" si="1"/>
        <v>0.25</v>
      </c>
      <c r="I19" s="25">
        <f t="shared" si="2"/>
        <v>0.2534722222222221</v>
      </c>
      <c r="J19" s="23"/>
      <c r="AB19" s="2" t="s">
        <v>95</v>
      </c>
      <c r="AC19" s="2" t="s">
        <v>94</v>
      </c>
    </row>
    <row r="20" spans="1:29">
      <c r="A20" s="18">
        <v>42227</v>
      </c>
      <c r="B20" s="19" t="str">
        <f t="shared" si="0"/>
        <v>Tue</v>
      </c>
      <c r="C20" s="32" t="s">
        <v>74</v>
      </c>
      <c r="D20" s="20"/>
      <c r="E20" s="24"/>
      <c r="F20" s="20">
        <v>0.5</v>
      </c>
      <c r="G20" s="24">
        <v>0.70833333333333337</v>
      </c>
      <c r="H20" s="34">
        <f t="shared" si="1"/>
        <v>0.25</v>
      </c>
      <c r="I20" s="25">
        <f t="shared" si="2"/>
        <v>0.20833333333333337</v>
      </c>
      <c r="J20" s="23"/>
    </row>
    <row r="21" spans="1:29">
      <c r="A21" s="18">
        <v>42228</v>
      </c>
      <c r="B21" s="19" t="str">
        <f t="shared" si="0"/>
        <v>Wed</v>
      </c>
      <c r="C21" s="32" t="s">
        <v>74</v>
      </c>
      <c r="D21" s="20">
        <v>0.41666666666666669</v>
      </c>
      <c r="E21" s="24">
        <v>0.4861111111111111</v>
      </c>
      <c r="F21" s="20">
        <v>0.5</v>
      </c>
      <c r="G21" s="24">
        <v>0.70486111111111116</v>
      </c>
      <c r="H21" s="34">
        <f t="shared" si="1"/>
        <v>0.25</v>
      </c>
      <c r="I21" s="25">
        <f t="shared" si="2"/>
        <v>0.27430555555555558</v>
      </c>
      <c r="J21" s="23"/>
    </row>
    <row r="22" spans="1:29">
      <c r="A22" s="18">
        <v>42229</v>
      </c>
      <c r="B22" s="19" t="str">
        <f t="shared" si="0"/>
        <v>Thu</v>
      </c>
      <c r="C22" s="32" t="s">
        <v>74</v>
      </c>
      <c r="D22" s="20"/>
      <c r="E22" s="24"/>
      <c r="F22" s="20">
        <v>0.5</v>
      </c>
      <c r="G22" s="24">
        <v>0.70833333333333337</v>
      </c>
      <c r="H22" s="34">
        <f t="shared" si="1"/>
        <v>0.25</v>
      </c>
      <c r="I22" s="25">
        <f t="shared" si="2"/>
        <v>0.20833333333333337</v>
      </c>
      <c r="J22" s="23"/>
    </row>
    <row r="23" spans="1:29">
      <c r="A23" s="18">
        <v>42230</v>
      </c>
      <c r="B23" s="19" t="str">
        <f t="shared" si="0"/>
        <v>Fri</v>
      </c>
      <c r="C23" s="32" t="s">
        <v>74</v>
      </c>
      <c r="D23" s="20">
        <v>0.33680555555555558</v>
      </c>
      <c r="E23" s="24">
        <v>0.48958333333333331</v>
      </c>
      <c r="F23" s="20">
        <v>0.50347222222222221</v>
      </c>
      <c r="G23" s="24">
        <v>0.66666666666666663</v>
      </c>
      <c r="H23" s="34">
        <f t="shared" si="1"/>
        <v>0.25</v>
      </c>
      <c r="I23" s="25">
        <f t="shared" si="2"/>
        <v>0.31597222222222215</v>
      </c>
      <c r="J23" s="23"/>
    </row>
    <row r="24" spans="1:29">
      <c r="A24" s="18">
        <v>42231</v>
      </c>
      <c r="B24" s="19" t="str">
        <f t="shared" si="0"/>
        <v>Sat</v>
      </c>
      <c r="C24" s="32" t="s">
        <v>71</v>
      </c>
      <c r="D24" s="20"/>
      <c r="E24" s="24"/>
      <c r="F24" s="20"/>
      <c r="G24" s="24"/>
      <c r="H24" s="34">
        <f t="shared" si="1"/>
        <v>0</v>
      </c>
      <c r="I24" s="25">
        <f t="shared" si="2"/>
        <v>0</v>
      </c>
      <c r="J24" s="23" t="s">
        <v>92</v>
      </c>
    </row>
    <row r="25" spans="1:29">
      <c r="A25" s="18">
        <v>42232</v>
      </c>
      <c r="B25" s="19" t="str">
        <f t="shared" si="0"/>
        <v>Sun</v>
      </c>
      <c r="C25" s="32" t="s">
        <v>71</v>
      </c>
      <c r="D25" s="20"/>
      <c r="E25" s="24"/>
      <c r="F25" s="20"/>
      <c r="G25" s="24"/>
      <c r="H25" s="34">
        <f t="shared" si="1"/>
        <v>0</v>
      </c>
      <c r="I25" s="25">
        <f t="shared" si="2"/>
        <v>0</v>
      </c>
      <c r="J25" s="23"/>
    </row>
    <row r="26" spans="1:29">
      <c r="A26" s="18">
        <v>42233</v>
      </c>
      <c r="B26" s="19" t="str">
        <f t="shared" si="0"/>
        <v>Mon</v>
      </c>
      <c r="C26" s="32" t="s">
        <v>74</v>
      </c>
      <c r="D26" s="20">
        <v>0.38541666666666669</v>
      </c>
      <c r="E26" s="24">
        <v>0.48333333333333334</v>
      </c>
      <c r="F26" s="20">
        <v>0.5</v>
      </c>
      <c r="G26" s="24">
        <v>0.67708333333333337</v>
      </c>
      <c r="H26" s="34">
        <f t="shared" si="1"/>
        <v>0.25</v>
      </c>
      <c r="I26" s="25">
        <f t="shared" si="2"/>
        <v>0.27500000000000002</v>
      </c>
      <c r="J26" s="23"/>
    </row>
    <row r="27" spans="1:29" s="12" customFormat="1">
      <c r="A27" s="18">
        <v>42234</v>
      </c>
      <c r="B27" s="19" t="str">
        <f>TEXT(A27,"ddd")</f>
        <v>Tue</v>
      </c>
      <c r="C27" s="32" t="s">
        <v>74</v>
      </c>
      <c r="D27" s="20"/>
      <c r="E27" s="24"/>
      <c r="F27" s="20">
        <v>0.5</v>
      </c>
      <c r="G27" s="24">
        <v>0.72916666666666663</v>
      </c>
      <c r="H27" s="34">
        <f t="shared" si="1"/>
        <v>0.25</v>
      </c>
      <c r="I27" s="28">
        <f t="shared" si="2"/>
        <v>0.22916666666666663</v>
      </c>
      <c r="J27" s="23"/>
    </row>
    <row r="28" spans="1:29">
      <c r="A28" s="18">
        <v>42235</v>
      </c>
      <c r="B28" s="19" t="str">
        <f t="shared" ref="B28:B40" si="3">TEXT(A28,"ddd")</f>
        <v>Wed</v>
      </c>
      <c r="C28" s="32" t="s">
        <v>74</v>
      </c>
      <c r="D28" s="20"/>
      <c r="E28" s="24"/>
      <c r="F28" s="20"/>
      <c r="G28" s="24"/>
      <c r="H28" s="34">
        <f t="shared" si="1"/>
        <v>0.25</v>
      </c>
      <c r="I28" s="25">
        <f t="shared" si="2"/>
        <v>0</v>
      </c>
      <c r="J28" s="23"/>
    </row>
    <row r="29" spans="1:29">
      <c r="A29" s="18">
        <v>42236</v>
      </c>
      <c r="B29" s="19" t="str">
        <f t="shared" si="3"/>
        <v>Thu</v>
      </c>
      <c r="C29" s="32" t="s">
        <v>74</v>
      </c>
      <c r="D29" s="20">
        <v>0.47222222222222227</v>
      </c>
      <c r="E29" s="24">
        <v>0.4909722222222222</v>
      </c>
      <c r="F29" s="20">
        <v>0.5083333333333333</v>
      </c>
      <c r="G29" s="24">
        <v>0.70833333333333337</v>
      </c>
      <c r="H29" s="34">
        <f t="shared" si="1"/>
        <v>0.25</v>
      </c>
      <c r="I29" s="25">
        <f t="shared" si="2"/>
        <v>0.21875</v>
      </c>
      <c r="J29" s="23"/>
    </row>
    <row r="30" spans="1:29">
      <c r="A30" s="18">
        <v>42237</v>
      </c>
      <c r="B30" s="19" t="str">
        <f t="shared" si="3"/>
        <v>Fri</v>
      </c>
      <c r="C30" s="32" t="s">
        <v>74</v>
      </c>
      <c r="D30" s="20">
        <v>0.34375</v>
      </c>
      <c r="E30" s="24">
        <v>0.4826388888888889</v>
      </c>
      <c r="F30" s="20">
        <v>0.49652777777777773</v>
      </c>
      <c r="G30" s="24">
        <v>0.63958333333333328</v>
      </c>
      <c r="H30" s="34">
        <f t="shared" si="1"/>
        <v>0.25</v>
      </c>
      <c r="I30" s="25">
        <f t="shared" si="2"/>
        <v>0.28194444444444444</v>
      </c>
      <c r="J30" s="23"/>
    </row>
    <row r="31" spans="1:29">
      <c r="A31" s="18">
        <v>42238</v>
      </c>
      <c r="B31" s="19" t="str">
        <f t="shared" si="3"/>
        <v>Sat</v>
      </c>
      <c r="C31" s="32" t="s">
        <v>71</v>
      </c>
      <c r="D31" s="20"/>
      <c r="E31" s="24"/>
      <c r="F31" s="20"/>
      <c r="G31" s="24"/>
      <c r="H31" s="34">
        <f t="shared" si="1"/>
        <v>0</v>
      </c>
      <c r="I31" s="25">
        <f t="shared" si="2"/>
        <v>0</v>
      </c>
      <c r="J31" s="23"/>
    </row>
    <row r="32" spans="1:29">
      <c r="A32" s="18">
        <v>42239</v>
      </c>
      <c r="B32" s="19" t="str">
        <f t="shared" si="3"/>
        <v>Sun</v>
      </c>
      <c r="C32" s="32" t="s">
        <v>71</v>
      </c>
      <c r="D32" s="20"/>
      <c r="E32" s="24"/>
      <c r="F32" s="20"/>
      <c r="G32" s="24"/>
      <c r="H32" s="34">
        <f t="shared" si="1"/>
        <v>0</v>
      </c>
      <c r="I32" s="25">
        <f t="shared" si="2"/>
        <v>0</v>
      </c>
      <c r="J32" s="23"/>
    </row>
    <row r="33" spans="1:13">
      <c r="A33" s="18">
        <v>42240</v>
      </c>
      <c r="B33" s="19" t="str">
        <f t="shared" si="3"/>
        <v>Mon</v>
      </c>
      <c r="C33" s="32" t="s">
        <v>74</v>
      </c>
      <c r="D33" s="20">
        <v>0.32291666666666669</v>
      </c>
      <c r="E33" s="24">
        <v>0.48055555555555557</v>
      </c>
      <c r="F33" s="20">
        <v>0.5</v>
      </c>
      <c r="G33" s="24">
        <v>0.63958333333333328</v>
      </c>
      <c r="H33" s="34">
        <f t="shared" si="1"/>
        <v>0.25</v>
      </c>
      <c r="I33" s="25">
        <f t="shared" si="2"/>
        <v>0.29722222222222217</v>
      </c>
      <c r="J33" s="23"/>
    </row>
    <row r="34" spans="1:13">
      <c r="A34" s="18">
        <v>42241</v>
      </c>
      <c r="B34" s="19" t="str">
        <f t="shared" si="3"/>
        <v>Tue</v>
      </c>
      <c r="C34" s="32" t="s">
        <v>74</v>
      </c>
      <c r="D34" s="20">
        <v>0.44097222222222227</v>
      </c>
      <c r="E34" s="24">
        <v>0.48958333333333331</v>
      </c>
      <c r="F34" s="20">
        <v>0.50694444444444442</v>
      </c>
      <c r="G34" s="24">
        <v>0.68194444444444446</v>
      </c>
      <c r="H34" s="34">
        <f t="shared" si="1"/>
        <v>0.25</v>
      </c>
      <c r="I34" s="25">
        <f t="shared" si="2"/>
        <v>0.22361111111111109</v>
      </c>
      <c r="J34" s="23"/>
    </row>
    <row r="35" spans="1:13">
      <c r="A35" s="18">
        <v>42242</v>
      </c>
      <c r="B35" s="19" t="str">
        <f t="shared" si="3"/>
        <v>Wed</v>
      </c>
      <c r="C35" s="32" t="s">
        <v>74</v>
      </c>
      <c r="D35" s="20">
        <v>0.43611111111111112</v>
      </c>
      <c r="E35" s="24">
        <v>0.50347222222222221</v>
      </c>
      <c r="F35" s="20">
        <v>0.51736111111111105</v>
      </c>
      <c r="G35" s="24">
        <v>0.70138888888888884</v>
      </c>
      <c r="H35" s="34">
        <f t="shared" si="1"/>
        <v>0.25</v>
      </c>
      <c r="I35" s="25">
        <f t="shared" si="2"/>
        <v>0.25138888888888888</v>
      </c>
      <c r="J35" s="23"/>
      <c r="L35" s="30"/>
    </row>
    <row r="36" spans="1:13">
      <c r="A36" s="18">
        <v>42243</v>
      </c>
      <c r="B36" s="19" t="str">
        <f t="shared" si="3"/>
        <v>Thu</v>
      </c>
      <c r="C36" s="32" t="s">
        <v>74</v>
      </c>
      <c r="D36" s="20"/>
      <c r="E36" s="24"/>
      <c r="F36" s="20">
        <v>0.49652777777777773</v>
      </c>
      <c r="G36" s="24">
        <v>0.70833333333333337</v>
      </c>
      <c r="H36" s="34">
        <f t="shared" si="1"/>
        <v>0.25</v>
      </c>
      <c r="I36" s="25">
        <f t="shared" si="2"/>
        <v>0.21180555555555564</v>
      </c>
      <c r="J36" s="23"/>
    </row>
    <row r="37" spans="1:13">
      <c r="A37" s="18">
        <v>42244</v>
      </c>
      <c r="B37" s="19" t="str">
        <f t="shared" si="3"/>
        <v>Fri</v>
      </c>
      <c r="C37" s="32" t="s">
        <v>74</v>
      </c>
      <c r="D37" s="20">
        <v>0.33194444444444443</v>
      </c>
      <c r="E37" s="24">
        <v>0.48402777777777778</v>
      </c>
      <c r="F37" s="20">
        <v>0.5</v>
      </c>
      <c r="G37" s="24">
        <v>0.63194444444444442</v>
      </c>
      <c r="H37" s="34">
        <f t="shared" si="1"/>
        <v>0.25</v>
      </c>
      <c r="I37" s="25">
        <f t="shared" si="2"/>
        <v>0.28402777777777777</v>
      </c>
      <c r="J37" s="23"/>
    </row>
    <row r="38" spans="1:13">
      <c r="A38" s="18">
        <v>42245</v>
      </c>
      <c r="B38" s="19" t="str">
        <f t="shared" si="3"/>
        <v>Sat</v>
      </c>
      <c r="C38" s="32" t="s">
        <v>71</v>
      </c>
      <c r="D38" s="20"/>
      <c r="E38" s="24"/>
      <c r="F38" s="20"/>
      <c r="G38" s="24"/>
      <c r="H38" s="34">
        <f t="shared" si="1"/>
        <v>0</v>
      </c>
      <c r="I38" s="25">
        <f t="shared" si="2"/>
        <v>0</v>
      </c>
      <c r="J38" s="23"/>
    </row>
    <row r="39" spans="1:13">
      <c r="A39" s="18">
        <v>42246</v>
      </c>
      <c r="B39" s="19" t="str">
        <f t="shared" si="3"/>
        <v>Sun</v>
      </c>
      <c r="C39" s="32" t="s">
        <v>71</v>
      </c>
      <c r="D39" s="20"/>
      <c r="E39" s="24"/>
      <c r="F39" s="20"/>
      <c r="G39" s="24"/>
      <c r="H39" s="34">
        <f t="shared" si="1"/>
        <v>0</v>
      </c>
      <c r="I39" s="25">
        <f t="shared" si="2"/>
        <v>0</v>
      </c>
      <c r="J39" s="23"/>
    </row>
    <row r="40" spans="1:13">
      <c r="A40" s="18">
        <v>42247</v>
      </c>
      <c r="B40" s="19" t="str">
        <f t="shared" si="3"/>
        <v>Mon</v>
      </c>
      <c r="C40" s="32" t="s">
        <v>74</v>
      </c>
      <c r="D40" s="20">
        <v>0.39930555555555558</v>
      </c>
      <c r="E40" s="24">
        <v>0.5</v>
      </c>
      <c r="F40" s="20">
        <v>0.51736111111111105</v>
      </c>
      <c r="G40" s="24">
        <v>0.69097222222222221</v>
      </c>
      <c r="H40" s="34">
        <f t="shared" si="1"/>
        <v>0.25</v>
      </c>
      <c r="I40" s="25">
        <f t="shared" si="2"/>
        <v>0.27430555555555558</v>
      </c>
      <c r="J40" s="23"/>
    </row>
    <row r="41" spans="1:13" ht="15.75" thickBot="1">
      <c r="A41" s="110" t="s">
        <v>10</v>
      </c>
      <c r="B41" s="110"/>
      <c r="C41" s="110"/>
      <c r="D41" s="110"/>
      <c r="E41" s="110"/>
      <c r="F41" s="110"/>
      <c r="G41" s="110"/>
      <c r="H41" s="40">
        <f>SUM(H10:H40)</f>
        <v>5.25</v>
      </c>
      <c r="I41" s="41">
        <f>SUM(I10:I40)</f>
        <v>5.0333333333333332</v>
      </c>
      <c r="J41" s="42"/>
    </row>
    <row r="42" spans="1:13" ht="16.5" thickTop="1" thickBot="1">
      <c r="A42" s="108" t="s">
        <v>47</v>
      </c>
      <c r="B42" s="108"/>
      <c r="C42" s="108"/>
      <c r="D42" s="108"/>
      <c r="E42" s="108"/>
      <c r="F42" s="108"/>
      <c r="G42" s="108"/>
      <c r="H42" s="17">
        <f>JUL_2015!H43</f>
        <v>-8.41</v>
      </c>
      <c r="I42" s="36">
        <f>ABS(H42/24)</f>
        <v>0.35041666666666665</v>
      </c>
      <c r="J42" s="16" t="str">
        <f>IF(H42&lt;0,"NEGATIVO",IF(H42&gt;0,"POSITIVO","SALDO NULO"))</f>
        <v>NEGATIVO</v>
      </c>
      <c r="M42" s="35"/>
    </row>
    <row r="43" spans="1:13" ht="16.5" thickTop="1" thickBot="1">
      <c r="A43" s="109" t="s">
        <v>46</v>
      </c>
      <c r="B43" s="109"/>
      <c r="C43" s="109"/>
      <c r="D43" s="109"/>
      <c r="E43" s="109"/>
      <c r="F43" s="109"/>
      <c r="G43" s="109"/>
      <c r="H43" s="29">
        <f>ROUND(24*(I41-(J5-H42/24)),2)</f>
        <v>-13.61</v>
      </c>
      <c r="I43" s="37">
        <f>IF(H43 &lt; 0, ABS(H43)/24,H43/24)</f>
        <v>0.56708333333333327</v>
      </c>
      <c r="J43" s="16" t="str">
        <f>IF(H43&lt;0,"SALDO NEGATIVO",IF(H43&gt;0,"SALDO POSITIVO","MISSÃO CUMPRIDA"))</f>
        <v>SALDO NEGATIVO</v>
      </c>
      <c r="M43" s="35"/>
    </row>
    <row r="44" spans="1:13" ht="15.75" thickTop="1"/>
  </sheetData>
  <mergeCells count="17">
    <mergeCell ref="A1:J1"/>
    <mergeCell ref="B3:J3"/>
    <mergeCell ref="A4:B4"/>
    <mergeCell ref="F5:I5"/>
    <mergeCell ref="A6:J6"/>
    <mergeCell ref="A43:G43"/>
    <mergeCell ref="I7:I9"/>
    <mergeCell ref="J7:J9"/>
    <mergeCell ref="D8:E8"/>
    <mergeCell ref="F8:G8"/>
    <mergeCell ref="A41:G41"/>
    <mergeCell ref="A42:G42"/>
    <mergeCell ref="A7:A9"/>
    <mergeCell ref="B7:B9"/>
    <mergeCell ref="C7:C9"/>
    <mergeCell ref="D7:G7"/>
    <mergeCell ref="H7:H9"/>
  </mergeCells>
  <conditionalFormatting sqref="H10:J10">
    <cfRule type="expression" dxfId="45" priority="9">
      <formula>"$C$11=FS"</formula>
    </cfRule>
  </conditionalFormatting>
  <conditionalFormatting sqref="H10:H40">
    <cfRule type="cellIs" dxfId="44" priority="8" operator="equal">
      <formula>0</formula>
    </cfRule>
  </conditionalFormatting>
  <conditionalFormatting sqref="J43">
    <cfRule type="cellIs" dxfId="43" priority="5" operator="equal">
      <formula>"SALDO POSITIVO"</formula>
    </cfRule>
    <cfRule type="cellIs" dxfId="42" priority="6" operator="equal">
      <formula>"MISSÃO CUMPRIDA"</formula>
    </cfRule>
    <cfRule type="cellIs" dxfId="41" priority="7" operator="equal">
      <formula>"SALDO NEGATIVO"</formula>
    </cfRule>
  </conditionalFormatting>
  <conditionalFormatting sqref="J42">
    <cfRule type="cellIs" dxfId="40" priority="2" operator="equal">
      <formula>"POSITIVO"</formula>
    </cfRule>
    <cfRule type="cellIs" dxfId="39" priority="3" operator="equal">
      <formula>"SALDO NULO"</formula>
    </cfRule>
    <cfRule type="cellIs" dxfId="38" priority="4" operator="equal">
      <formula>"NEGATIVO"</formula>
    </cfRule>
  </conditionalFormatting>
  <dataValidations count="2">
    <dataValidation type="list" allowBlank="1" showInputMessage="1" showErrorMessage="1" sqref="C10:C40">
      <formula1>$AC$12:$AC$18</formula1>
    </dataValidation>
    <dataValidation type="list" allowBlank="1" showInputMessage="1" showErrorMessage="1" sqref="C4">
      <formula1>"20,30,40,25,23"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HORARIOS</vt:lpstr>
      <vt:lpstr>JAN_2015</vt:lpstr>
      <vt:lpstr>FEV_2015</vt:lpstr>
      <vt:lpstr>MAR_2015</vt:lpstr>
      <vt:lpstr>ABR_2015</vt:lpstr>
      <vt:lpstr>MAI_2015</vt:lpstr>
      <vt:lpstr>JUN_2015</vt:lpstr>
      <vt:lpstr>JUL_2015</vt:lpstr>
      <vt:lpstr>AGO_2015</vt:lpstr>
      <vt:lpstr>SET_2015</vt:lpstr>
      <vt:lpstr>OUT_2015</vt:lpstr>
      <vt:lpstr>NOV_2015</vt:lpstr>
      <vt:lpstr>DEZ_2015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Colaco</dc:creator>
  <cp:lastModifiedBy>Megatech2</cp:lastModifiedBy>
  <dcterms:created xsi:type="dcterms:W3CDTF">2010-12-21T19:12:15Z</dcterms:created>
  <dcterms:modified xsi:type="dcterms:W3CDTF">2015-09-18T15:46:26Z</dcterms:modified>
</cp:coreProperties>
</file>